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CONTRACTUAL'!$A$1:$J$96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<sst xmlns="http://schemas.openxmlformats.org/spreadsheetml/2006/main" count="463" uniqueCount="81">
  <si>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</si>
  <si>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</si>
  <si>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</si>
  <si>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</si>
  <si>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</si>
  <si>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</si>
  <si>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</si>
  <si>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</si>
  <si>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</si>
  <si>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</si>
  <si>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</si>
  <si>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</si>
  <si>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</si>
  <si>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</si>
  <si>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</si>
  <si>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</si>
  <si>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</si>
  <si>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</si>
  <si>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</si>
  <si>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</si>
  <si>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</si>
  <si>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</si>
  <si>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</si>
  <si>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</si>
  <si>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</si>
  <si>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</si>
  <si>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</si>
  <si>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</si>
  <si>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</si>
  <si>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</si>
  <si>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</si>
  <si>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</si>
  <si>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</si>
  <si>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</si>
  <si>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</si>
  <si>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</si>
  <si>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</si>
  <si>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</si>
  <si>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</si>
  <si>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</si>
  <si>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</si>
  <si>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</si>
  <si>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</si>
  <si>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</si>
  <si>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</si>
  <si>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</si>
  <si>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</si>
  <si>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</si>
  <si>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</si>
  <si>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</si>
  <si>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</si>
  <si>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</si>
  <si>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</si>
  <si>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</si>
  <si>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</si>
  <si>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</si>
  <si>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</si>
  <si>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</si>
  <si>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</si>
  <si>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</si>
  <si>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</si>
  <si>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</si>
  <si>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</si>
  <si>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</si>
  <si>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</si>
  <si>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</si>
  <si>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</si>
  <si>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498/2016</t>
  </si>
  <si>
    <t>Sume decontate</t>
  </si>
  <si>
    <t>Sume propuse spre decontare</t>
  </si>
  <si>
    <t>Suma nedecontate</t>
  </si>
  <si>
    <t>473/2034</t>
  </si>
  <si>
    <t>TOTAL SPITAL JUDETEAN BAIA MARE</t>
  </si>
  <si>
    <t>DIRECTOR GENERAL</t>
  </si>
  <si>
    <t xml:space="preserve">SUMELE DECONTATE DIN FACTURILE AFERENTE REŢETELOR ELIBERATE PENTRU PERSONALUL CONTACTUAL DIN SPITALE, PARTEA DE CONTRIBUŢIE ASIGURAT (COPLATĂ) IUNIE 2021 </t>
  </si>
  <si>
    <t>13853/06.05.2021</t>
  </si>
  <si>
    <t>4091/03.06.2021</t>
  </si>
  <si>
    <t>497/2016</t>
  </si>
  <si>
    <t>17215/03.06.2021</t>
  </si>
  <si>
    <t>6956/04.06.2021</t>
  </si>
  <si>
    <t>23.04.2021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</si>
</sst>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0" fontId="16" fillId="34" borderId="36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4" fillId="34" borderId="39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40" xfId="60" applyFont="1" applyBorder="1" applyAlignment="1" applyProtection="1">
      <alignment horizontal="center" shrinkToFit="1"/>
      <protection/>
    </xf>
    <xf numFmtId="0" fontId="16" fillId="0" borderId="36" xfId="60" applyFont="1" applyBorder="1" applyAlignment="1" applyProtection="1">
      <alignment shrinkToFit="1"/>
      <protection/>
    </xf>
    <xf numFmtId="176" fontId="16" fillId="0" borderId="36" xfId="60" applyNumberFormat="1" applyFont="1" applyBorder="1" applyAlignment="1" applyProtection="1">
      <alignment shrinkToFit="1"/>
      <protection/>
    </xf>
    <xf numFmtId="1" fontId="16" fillId="0" borderId="36" xfId="60" applyNumberFormat="1" applyFont="1" applyBorder="1" applyAlignment="1" applyProtection="1">
      <alignment horizontal="right" shrinkToFit="1"/>
      <protection/>
    </xf>
    <xf numFmtId="1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4" xfId="60" applyFont="1" applyBorder="1" applyAlignment="1" applyProtection="1">
      <alignment horizontal="center" vertical="center" shrinkToFit="1"/>
      <protection/>
    </xf>
    <xf numFmtId="0" fontId="14" fillId="0" borderId="42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6" fillId="0" borderId="47" xfId="60" applyFont="1" applyBorder="1" applyAlignment="1" applyProtection="1">
      <alignment horizontal="left"/>
      <protection/>
    </xf>
    <xf numFmtId="1" fontId="17" fillId="0" borderId="48" xfId="60" applyNumberFormat="1" applyFont="1" applyBorder="1" applyAlignment="1" applyProtection="1">
      <alignment horizontal="right" shrinkToFit="1"/>
      <protection/>
    </xf>
    <xf numFmtId="14" fontId="17" fillId="0" borderId="4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50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61" fillId="0" borderId="51" xfId="60" applyNumberFormat="1" applyFont="1" applyFill="1" applyBorder="1" applyAlignment="1" applyProtection="1">
      <alignment shrinkToFit="1"/>
      <protection/>
    </xf>
    <xf numFmtId="4" fontId="5" fillId="0" borderId="52" xfId="60" applyNumberFormat="1" applyFont="1" applyBorder="1" applyAlignment="1" applyProtection="1">
      <alignment horizontal="right" shrinkToFit="1"/>
      <protection/>
    </xf>
    <xf numFmtId="0" fontId="62" fillId="0" borderId="53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1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58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3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3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3" xfId="60" applyFont="1" applyBorder="1" applyAlignment="1" applyProtection="1">
      <alignment horizontal="center" vertical="center"/>
      <protection/>
    </xf>
    <xf numFmtId="0" fontId="1" fillId="0" borderId="59" xfId="60" applyFont="1" applyBorder="1" applyAlignment="1" applyProtection="1">
      <alignment horizontal="center" vertical="center"/>
      <protection/>
    </xf>
    <xf numFmtId="0" fontId="1" fillId="0" borderId="39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tabSelected="1" zoomScalePageLayoutView="0" workbookViewId="0" topLeftCell="A31">
      <selection activeCell="I50" sqref="I50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7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38</v>
      </c>
      <c r="B1" s="25"/>
      <c r="C1" s="25"/>
      <c r="E1" s="22"/>
      <c r="F1" s="23"/>
      <c r="G1" s="23"/>
      <c r="H1" s="23"/>
      <c r="I1" s="197"/>
      <c r="J1" s="23"/>
      <c r="L1" s="24"/>
      <c r="N1" s="75" t="s">
        <v>38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71" t="s">
        <v>64</v>
      </c>
      <c r="B2" s="271"/>
      <c r="C2" s="271"/>
      <c r="D2" s="271"/>
      <c r="E2" s="271"/>
      <c r="F2" s="271"/>
      <c r="G2" s="271"/>
      <c r="H2" s="271"/>
      <c r="I2" s="271"/>
      <c r="J2" s="271"/>
      <c r="N2" s="74" t="s">
        <v>64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71"/>
      <c r="B3" s="271"/>
      <c r="C3" s="271"/>
      <c r="D3" s="271"/>
      <c r="E3" s="271"/>
      <c r="F3" s="271"/>
      <c r="G3" s="271"/>
      <c r="H3" s="271"/>
      <c r="I3" s="271"/>
      <c r="J3" s="271"/>
      <c r="N3" s="272" t="s">
        <v>39</v>
      </c>
      <c r="O3" s="272"/>
      <c r="P3" s="272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11.25">
      <c r="E4" s="29"/>
      <c r="F4" s="30"/>
      <c r="G4" s="30"/>
      <c r="H4" s="30"/>
      <c r="I4" s="198"/>
      <c r="J4" s="30"/>
      <c r="L4" s="31"/>
      <c r="N4" s="273" t="s">
        <v>16</v>
      </c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</row>
    <row r="5" spans="1:26" s="28" customFormat="1" ht="12.75" customHeight="1">
      <c r="A5" s="274" t="s">
        <v>74</v>
      </c>
      <c r="B5" s="274"/>
      <c r="C5" s="274"/>
      <c r="D5" s="274"/>
      <c r="E5" s="274"/>
      <c r="F5" s="274"/>
      <c r="G5" s="274"/>
      <c r="H5" s="274"/>
      <c r="I5" s="274"/>
      <c r="J5" s="274"/>
      <c r="L5" s="31"/>
      <c r="N5" s="79" t="s">
        <v>41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8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75" t="s">
        <v>23</v>
      </c>
      <c r="B8" s="277" t="s">
        <v>35</v>
      </c>
      <c r="C8" s="279" t="s">
        <v>49</v>
      </c>
      <c r="D8" s="281" t="s">
        <v>5</v>
      </c>
      <c r="E8" s="282"/>
      <c r="F8" s="283"/>
      <c r="G8" s="255" t="s">
        <v>58</v>
      </c>
      <c r="H8" s="255" t="s">
        <v>68</v>
      </c>
      <c r="I8" s="264" t="s">
        <v>69</v>
      </c>
      <c r="J8" s="266" t="s">
        <v>70</v>
      </c>
      <c r="L8" s="268" t="s">
        <v>31</v>
      </c>
      <c r="N8" s="269" t="s">
        <v>32</v>
      </c>
      <c r="O8" s="231" t="s">
        <v>1</v>
      </c>
      <c r="P8" s="231" t="s">
        <v>2</v>
      </c>
      <c r="Q8" s="231" t="s">
        <v>3</v>
      </c>
      <c r="R8" s="257" t="s">
        <v>4</v>
      </c>
      <c r="S8" s="259" t="s">
        <v>33</v>
      </c>
      <c r="T8" s="261" t="s">
        <v>5</v>
      </c>
      <c r="U8" s="261"/>
      <c r="V8" s="261"/>
      <c r="W8" s="262" t="s">
        <v>26</v>
      </c>
      <c r="X8" s="259" t="s">
        <v>25</v>
      </c>
      <c r="Y8" s="244" t="s">
        <v>6</v>
      </c>
      <c r="Z8" s="246" t="s">
        <v>20</v>
      </c>
    </row>
    <row r="9" spans="1:26" s="3" customFormat="1" ht="69" customHeight="1" thickBot="1">
      <c r="A9" s="276"/>
      <c r="B9" s="278"/>
      <c r="C9" s="280"/>
      <c r="D9" s="195" t="s">
        <v>22</v>
      </c>
      <c r="E9" s="196" t="s">
        <v>13</v>
      </c>
      <c r="F9" s="195" t="s">
        <v>30</v>
      </c>
      <c r="G9" s="256"/>
      <c r="H9" s="256"/>
      <c r="I9" s="265"/>
      <c r="J9" s="267"/>
      <c r="L9" s="268"/>
      <c r="N9" s="270"/>
      <c r="O9" s="232"/>
      <c r="P9" s="232"/>
      <c r="Q9" s="232"/>
      <c r="R9" s="258"/>
      <c r="S9" s="260"/>
      <c r="T9" s="82" t="s">
        <v>22</v>
      </c>
      <c r="U9" s="83" t="s">
        <v>24</v>
      </c>
      <c r="V9" s="84" t="s">
        <v>30</v>
      </c>
      <c r="W9" s="263"/>
      <c r="X9" s="260"/>
      <c r="Y9" s="245"/>
      <c r="Z9" s="247"/>
    </row>
    <row r="10" spans="1:26" s="35" customFormat="1" ht="12.75">
      <c r="A10" s="187">
        <f aca="true" t="shared" si="0" ref="A10:A25">N10</f>
        <v>1</v>
      </c>
      <c r="B10" s="188" t="str">
        <f aca="true" t="shared" si="1" ref="B10:B25">O10</f>
        <v>SPITAL JUDETEAN BAIA MARE</v>
      </c>
      <c r="C10" s="189" t="s">
        <v>75</v>
      </c>
      <c r="D10" s="189">
        <v>1109</v>
      </c>
      <c r="E10" s="190">
        <v>44305</v>
      </c>
      <c r="F10" s="191">
        <v>133.72</v>
      </c>
      <c r="G10" s="192"/>
      <c r="H10" s="193">
        <v>102.26</v>
      </c>
      <c r="I10" s="62">
        <f>F10-G10-H10-J10</f>
        <v>31.459999999999994</v>
      </c>
      <c r="J10" s="194"/>
      <c r="L10" s="63">
        <f aca="true" t="shared" si="2" ref="L10:L25">F10</f>
        <v>133.72</v>
      </c>
      <c r="N10" s="172">
        <v>1</v>
      </c>
      <c r="O10" s="85" t="s">
        <v>36</v>
      </c>
      <c r="P10" s="174" t="s">
        <v>37</v>
      </c>
      <c r="Q10" s="86" t="s">
        <v>37</v>
      </c>
      <c r="R10" s="87" t="s">
        <v>48</v>
      </c>
      <c r="S10" s="88" t="s">
        <v>53</v>
      </c>
      <c r="T10" s="89">
        <f aca="true" t="shared" si="3" ref="T10:T25">D10</f>
        <v>1109</v>
      </c>
      <c r="U10" s="90">
        <f aca="true" t="shared" si="4" ref="U10:U25">IF(E10=0,"0",E10)</f>
        <v>44305</v>
      </c>
      <c r="V10" s="91">
        <f aca="true" t="shared" si="5" ref="V10:V25">F10</f>
        <v>133.72</v>
      </c>
      <c r="W10" s="92">
        <f aca="true" t="shared" si="6" ref="W10:W25">V10-X10</f>
        <v>102.26</v>
      </c>
      <c r="X10" s="93">
        <f aca="true" t="shared" si="7" ref="X10:X25">I10</f>
        <v>31.459999999999994</v>
      </c>
      <c r="Y10" s="92">
        <f aca="true" t="shared" si="8" ref="Y10:Y25">G10+H10</f>
        <v>102.26</v>
      </c>
      <c r="Z10" s="94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143</v>
      </c>
      <c r="E11" s="72">
        <v>44305</v>
      </c>
      <c r="F11" s="73">
        <v>24.81</v>
      </c>
      <c r="G11" s="60"/>
      <c r="H11" s="193"/>
      <c r="I11" s="62">
        <f aca="true" t="shared" si="10" ref="I11:I74">F11-G11-H11-J11</f>
        <v>24.81</v>
      </c>
      <c r="J11" s="194"/>
      <c r="L11" s="63">
        <f t="shared" si="2"/>
        <v>24.81</v>
      </c>
      <c r="N11" s="173">
        <f>N10+1</f>
        <v>2</v>
      </c>
      <c r="O11" s="95" t="s">
        <v>36</v>
      </c>
      <c r="P11" s="175" t="s">
        <v>37</v>
      </c>
      <c r="Q11" s="96" t="s">
        <v>37</v>
      </c>
      <c r="R11" s="97" t="s">
        <v>48</v>
      </c>
      <c r="S11" s="98" t="s">
        <v>53</v>
      </c>
      <c r="T11" s="99">
        <f t="shared" si="3"/>
        <v>143</v>
      </c>
      <c r="U11" s="100">
        <f t="shared" si="4"/>
        <v>44305</v>
      </c>
      <c r="V11" s="101">
        <f t="shared" si="5"/>
        <v>24.81</v>
      </c>
      <c r="W11" s="102">
        <f t="shared" si="6"/>
        <v>0</v>
      </c>
      <c r="X11" s="103">
        <f t="shared" si="7"/>
        <v>24.81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71">
        <v>1107</v>
      </c>
      <c r="E12" s="72">
        <v>44305</v>
      </c>
      <c r="F12" s="73">
        <v>38.43</v>
      </c>
      <c r="G12" s="60"/>
      <c r="H12" s="193"/>
      <c r="I12" s="62">
        <f t="shared" si="10"/>
        <v>38.43</v>
      </c>
      <c r="J12" s="62"/>
      <c r="L12" s="63">
        <f t="shared" si="2"/>
        <v>38.43</v>
      </c>
      <c r="N12" s="173">
        <f aca="true" t="shared" si="11" ref="N12:N75">N11+1</f>
        <v>3</v>
      </c>
      <c r="O12" s="95" t="s">
        <v>36</v>
      </c>
      <c r="P12" s="175" t="s">
        <v>37</v>
      </c>
      <c r="Q12" s="96" t="s">
        <v>37</v>
      </c>
      <c r="R12" s="97" t="s">
        <v>48</v>
      </c>
      <c r="S12" s="98" t="s">
        <v>53</v>
      </c>
      <c r="T12" s="99">
        <f t="shared" si="3"/>
        <v>1107</v>
      </c>
      <c r="U12" s="100">
        <f t="shared" si="4"/>
        <v>44305</v>
      </c>
      <c r="V12" s="101">
        <f t="shared" si="5"/>
        <v>38.43</v>
      </c>
      <c r="W12" s="102">
        <f t="shared" si="6"/>
        <v>0</v>
      </c>
      <c r="X12" s="103">
        <f t="shared" si="7"/>
        <v>38.43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1108</v>
      </c>
      <c r="E13" s="72">
        <v>44305</v>
      </c>
      <c r="F13" s="73">
        <v>22.11</v>
      </c>
      <c r="G13" s="60"/>
      <c r="H13" s="193"/>
      <c r="I13" s="62">
        <f t="shared" si="10"/>
        <v>22.11</v>
      </c>
      <c r="J13" s="62"/>
      <c r="L13" s="63">
        <f t="shared" si="2"/>
        <v>22.11</v>
      </c>
      <c r="N13" s="173">
        <f t="shared" si="11"/>
        <v>4</v>
      </c>
      <c r="O13" s="95" t="s">
        <v>36</v>
      </c>
      <c r="P13" s="175" t="s">
        <v>37</v>
      </c>
      <c r="Q13" s="96" t="s">
        <v>37</v>
      </c>
      <c r="R13" s="97" t="s">
        <v>48</v>
      </c>
      <c r="S13" s="98" t="s">
        <v>53</v>
      </c>
      <c r="T13" s="99">
        <f t="shared" si="3"/>
        <v>1108</v>
      </c>
      <c r="U13" s="100">
        <f t="shared" si="4"/>
        <v>44305</v>
      </c>
      <c r="V13" s="101">
        <f t="shared" si="5"/>
        <v>22.11</v>
      </c>
      <c r="W13" s="102">
        <f t="shared" si="6"/>
        <v>0</v>
      </c>
      <c r="X13" s="103">
        <f t="shared" si="7"/>
        <v>22.11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165</v>
      </c>
      <c r="E14" s="72">
        <v>44306</v>
      </c>
      <c r="F14" s="73">
        <v>156.85</v>
      </c>
      <c r="G14" s="60"/>
      <c r="H14" s="193"/>
      <c r="I14" s="62">
        <f t="shared" si="10"/>
        <v>156.85</v>
      </c>
      <c r="J14" s="62"/>
      <c r="L14" s="63">
        <f t="shared" si="2"/>
        <v>156.85</v>
      </c>
      <c r="N14" s="173">
        <f t="shared" si="11"/>
        <v>5</v>
      </c>
      <c r="O14" s="95" t="s">
        <v>36</v>
      </c>
      <c r="P14" s="175" t="s">
        <v>37</v>
      </c>
      <c r="Q14" s="96" t="s">
        <v>37</v>
      </c>
      <c r="R14" s="97" t="s">
        <v>48</v>
      </c>
      <c r="S14" s="98" t="s">
        <v>53</v>
      </c>
      <c r="T14" s="99">
        <f t="shared" si="3"/>
        <v>165</v>
      </c>
      <c r="U14" s="100">
        <f t="shared" si="4"/>
        <v>44306</v>
      </c>
      <c r="V14" s="101">
        <f t="shared" si="5"/>
        <v>156.85</v>
      </c>
      <c r="W14" s="102">
        <f t="shared" si="6"/>
        <v>0</v>
      </c>
      <c r="X14" s="103">
        <f t="shared" si="7"/>
        <v>156.85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71">
        <v>144</v>
      </c>
      <c r="E15" s="65">
        <v>44306</v>
      </c>
      <c r="F15" s="73">
        <v>156.73</v>
      </c>
      <c r="G15" s="60"/>
      <c r="H15" s="193"/>
      <c r="I15" s="62">
        <f t="shared" si="10"/>
        <v>156.73</v>
      </c>
      <c r="J15" s="62"/>
      <c r="L15" s="63">
        <f t="shared" si="2"/>
        <v>156.73</v>
      </c>
      <c r="N15" s="173">
        <f t="shared" si="11"/>
        <v>6</v>
      </c>
      <c r="O15" s="95" t="s">
        <v>36</v>
      </c>
      <c r="P15" s="175" t="s">
        <v>37</v>
      </c>
      <c r="Q15" s="96" t="s">
        <v>37</v>
      </c>
      <c r="R15" s="97" t="s">
        <v>48</v>
      </c>
      <c r="S15" s="98" t="s">
        <v>53</v>
      </c>
      <c r="T15" s="99">
        <f t="shared" si="3"/>
        <v>144</v>
      </c>
      <c r="U15" s="100">
        <f t="shared" si="4"/>
        <v>44306</v>
      </c>
      <c r="V15" s="101">
        <f t="shared" si="5"/>
        <v>156.73</v>
      </c>
      <c r="W15" s="102">
        <f t="shared" si="6"/>
        <v>0</v>
      </c>
      <c r="X15" s="103">
        <f t="shared" si="7"/>
        <v>156.73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64">
        <v>23</v>
      </c>
      <c r="E16" s="72">
        <v>44306</v>
      </c>
      <c r="F16" s="66">
        <v>90.88</v>
      </c>
      <c r="G16" s="60"/>
      <c r="H16" s="193"/>
      <c r="I16" s="62">
        <f t="shared" si="10"/>
        <v>90.88</v>
      </c>
      <c r="J16" s="62"/>
      <c r="L16" s="63">
        <f t="shared" si="2"/>
        <v>90.88</v>
      </c>
      <c r="N16" s="173">
        <f t="shared" si="11"/>
        <v>7</v>
      </c>
      <c r="O16" s="95" t="s">
        <v>36</v>
      </c>
      <c r="P16" s="175" t="s">
        <v>37</v>
      </c>
      <c r="Q16" s="96" t="s">
        <v>37</v>
      </c>
      <c r="R16" s="97" t="s">
        <v>48</v>
      </c>
      <c r="S16" s="98" t="s">
        <v>53</v>
      </c>
      <c r="T16" s="99">
        <f t="shared" si="3"/>
        <v>23</v>
      </c>
      <c r="U16" s="100">
        <f t="shared" si="4"/>
        <v>44306</v>
      </c>
      <c r="V16" s="101">
        <f t="shared" si="5"/>
        <v>90.88</v>
      </c>
      <c r="W16" s="102">
        <f t="shared" si="6"/>
        <v>0</v>
      </c>
      <c r="X16" s="103">
        <f t="shared" si="7"/>
        <v>90.88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71">
        <v>167</v>
      </c>
      <c r="E17" s="72">
        <v>44307</v>
      </c>
      <c r="F17" s="73">
        <v>191.7</v>
      </c>
      <c r="G17" s="60"/>
      <c r="H17" s="193"/>
      <c r="I17" s="62">
        <f t="shared" si="10"/>
        <v>191.7</v>
      </c>
      <c r="J17" s="62"/>
      <c r="L17" s="63">
        <f t="shared" si="2"/>
        <v>191.7</v>
      </c>
      <c r="N17" s="173">
        <f t="shared" si="11"/>
        <v>8</v>
      </c>
      <c r="O17" s="95" t="s">
        <v>36</v>
      </c>
      <c r="P17" s="175" t="s">
        <v>37</v>
      </c>
      <c r="Q17" s="96" t="s">
        <v>37</v>
      </c>
      <c r="R17" s="97" t="s">
        <v>48</v>
      </c>
      <c r="S17" s="98" t="s">
        <v>53</v>
      </c>
      <c r="T17" s="99">
        <f t="shared" si="3"/>
        <v>167</v>
      </c>
      <c r="U17" s="100">
        <f t="shared" si="4"/>
        <v>44307</v>
      </c>
      <c r="V17" s="101">
        <f t="shared" si="5"/>
        <v>191.7</v>
      </c>
      <c r="W17" s="102">
        <f t="shared" si="6"/>
        <v>0</v>
      </c>
      <c r="X17" s="103">
        <f t="shared" si="7"/>
        <v>191.7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168</v>
      </c>
      <c r="E18" s="65">
        <v>44307</v>
      </c>
      <c r="F18" s="73">
        <v>63.27</v>
      </c>
      <c r="G18" s="60"/>
      <c r="H18" s="193"/>
      <c r="I18" s="62">
        <f t="shared" si="10"/>
        <v>63.27</v>
      </c>
      <c r="J18" s="62"/>
      <c r="L18" s="63">
        <f t="shared" si="2"/>
        <v>63.27</v>
      </c>
      <c r="N18" s="173">
        <f t="shared" si="11"/>
        <v>9</v>
      </c>
      <c r="O18" s="95" t="s">
        <v>36</v>
      </c>
      <c r="P18" s="175" t="s">
        <v>37</v>
      </c>
      <c r="Q18" s="96" t="s">
        <v>37</v>
      </c>
      <c r="R18" s="97" t="s">
        <v>48</v>
      </c>
      <c r="S18" s="98" t="s">
        <v>53</v>
      </c>
      <c r="T18" s="99">
        <f t="shared" si="3"/>
        <v>168</v>
      </c>
      <c r="U18" s="100">
        <f t="shared" si="4"/>
        <v>44307</v>
      </c>
      <c r="V18" s="101">
        <f t="shared" si="5"/>
        <v>63.27</v>
      </c>
      <c r="W18" s="102">
        <f t="shared" si="6"/>
        <v>0</v>
      </c>
      <c r="X18" s="103">
        <f t="shared" si="7"/>
        <v>63.27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64">
        <v>24</v>
      </c>
      <c r="E19" s="65">
        <v>44307</v>
      </c>
      <c r="F19" s="73">
        <v>199.8</v>
      </c>
      <c r="G19" s="60"/>
      <c r="H19" s="193"/>
      <c r="I19" s="62">
        <f t="shared" si="10"/>
        <v>199.8</v>
      </c>
      <c r="J19" s="62"/>
      <c r="L19" s="63">
        <f t="shared" si="2"/>
        <v>199.8</v>
      </c>
      <c r="N19" s="173">
        <f t="shared" si="11"/>
        <v>10</v>
      </c>
      <c r="O19" s="95" t="s">
        <v>36</v>
      </c>
      <c r="P19" s="175" t="s">
        <v>37</v>
      </c>
      <c r="Q19" s="96" t="s">
        <v>37</v>
      </c>
      <c r="R19" s="97" t="s">
        <v>48</v>
      </c>
      <c r="S19" s="98" t="s">
        <v>53</v>
      </c>
      <c r="T19" s="99">
        <f t="shared" si="3"/>
        <v>24</v>
      </c>
      <c r="U19" s="100">
        <f t="shared" si="4"/>
        <v>44307</v>
      </c>
      <c r="V19" s="101">
        <f t="shared" si="5"/>
        <v>199.8</v>
      </c>
      <c r="W19" s="102">
        <f t="shared" si="6"/>
        <v>0</v>
      </c>
      <c r="X19" s="103">
        <f t="shared" si="7"/>
        <v>199.8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71">
        <v>66</v>
      </c>
      <c r="E20" s="65">
        <v>44307</v>
      </c>
      <c r="F20" s="66">
        <v>71.91</v>
      </c>
      <c r="G20" s="60"/>
      <c r="H20" s="193"/>
      <c r="I20" s="62">
        <f t="shared" si="10"/>
        <v>71.91</v>
      </c>
      <c r="J20" s="62"/>
      <c r="L20" s="63">
        <f t="shared" si="2"/>
        <v>71.91</v>
      </c>
      <c r="N20" s="173">
        <f t="shared" si="11"/>
        <v>11</v>
      </c>
      <c r="O20" s="95" t="s">
        <v>36</v>
      </c>
      <c r="P20" s="175" t="s">
        <v>37</v>
      </c>
      <c r="Q20" s="96" t="s">
        <v>37</v>
      </c>
      <c r="R20" s="97" t="s">
        <v>48</v>
      </c>
      <c r="S20" s="98" t="s">
        <v>53</v>
      </c>
      <c r="T20" s="99">
        <f t="shared" si="3"/>
        <v>66</v>
      </c>
      <c r="U20" s="100">
        <f t="shared" si="4"/>
        <v>44307</v>
      </c>
      <c r="V20" s="101">
        <f t="shared" si="5"/>
        <v>71.91</v>
      </c>
      <c r="W20" s="102">
        <f t="shared" si="6"/>
        <v>0</v>
      </c>
      <c r="X20" s="103">
        <f t="shared" si="7"/>
        <v>71.91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360</v>
      </c>
      <c r="E21" s="65">
        <v>44309</v>
      </c>
      <c r="F21" s="66">
        <v>270.51</v>
      </c>
      <c r="G21" s="60"/>
      <c r="H21" s="193"/>
      <c r="I21" s="62">
        <f t="shared" si="10"/>
        <v>270.51</v>
      </c>
      <c r="J21" s="62"/>
      <c r="L21" s="63">
        <f t="shared" si="2"/>
        <v>270.51</v>
      </c>
      <c r="N21" s="173">
        <f t="shared" si="11"/>
        <v>12</v>
      </c>
      <c r="O21" s="95" t="s">
        <v>36</v>
      </c>
      <c r="P21" s="175" t="s">
        <v>37</v>
      </c>
      <c r="Q21" s="96" t="s">
        <v>37</v>
      </c>
      <c r="R21" s="97" t="s">
        <v>48</v>
      </c>
      <c r="S21" s="98" t="s">
        <v>53</v>
      </c>
      <c r="T21" s="99">
        <f t="shared" si="3"/>
        <v>360</v>
      </c>
      <c r="U21" s="100">
        <f t="shared" si="4"/>
        <v>44309</v>
      </c>
      <c r="V21" s="101">
        <f t="shared" si="5"/>
        <v>270.51</v>
      </c>
      <c r="W21" s="102">
        <f t="shared" si="6"/>
        <v>0</v>
      </c>
      <c r="X21" s="103">
        <f t="shared" si="7"/>
        <v>270.51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170</v>
      </c>
      <c r="E22" s="72">
        <v>44309</v>
      </c>
      <c r="F22" s="73">
        <v>285.52</v>
      </c>
      <c r="G22" s="60"/>
      <c r="H22" s="193"/>
      <c r="I22" s="62">
        <f t="shared" si="10"/>
        <v>285.52</v>
      </c>
      <c r="J22" s="62"/>
      <c r="L22" s="63">
        <f t="shared" si="2"/>
        <v>285.52</v>
      </c>
      <c r="N22" s="173">
        <f t="shared" si="11"/>
        <v>13</v>
      </c>
      <c r="O22" s="95" t="s">
        <v>36</v>
      </c>
      <c r="P22" s="175" t="s">
        <v>37</v>
      </c>
      <c r="Q22" s="96" t="s">
        <v>37</v>
      </c>
      <c r="R22" s="97" t="s">
        <v>48</v>
      </c>
      <c r="S22" s="98" t="s">
        <v>53</v>
      </c>
      <c r="T22" s="99">
        <f t="shared" si="3"/>
        <v>170</v>
      </c>
      <c r="U22" s="100">
        <f t="shared" si="4"/>
        <v>44309</v>
      </c>
      <c r="V22" s="101">
        <f t="shared" si="5"/>
        <v>285.52</v>
      </c>
      <c r="W22" s="102">
        <f t="shared" si="6"/>
        <v>0</v>
      </c>
      <c r="X22" s="103">
        <f t="shared" si="7"/>
        <v>285.52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/>
      <c r="D23" s="64">
        <v>1116</v>
      </c>
      <c r="E23" s="72">
        <v>44310</v>
      </c>
      <c r="F23" s="73">
        <v>30.44</v>
      </c>
      <c r="G23" s="60"/>
      <c r="H23" s="193"/>
      <c r="I23" s="62">
        <f t="shared" si="10"/>
        <v>30.44</v>
      </c>
      <c r="J23" s="62"/>
      <c r="L23" s="63">
        <f t="shared" si="2"/>
        <v>30.44</v>
      </c>
      <c r="N23" s="173">
        <f t="shared" si="11"/>
        <v>14</v>
      </c>
      <c r="O23" s="95" t="s">
        <v>36</v>
      </c>
      <c r="P23" s="175" t="s">
        <v>37</v>
      </c>
      <c r="Q23" s="96" t="s">
        <v>37</v>
      </c>
      <c r="R23" s="97" t="s">
        <v>48</v>
      </c>
      <c r="S23" s="98" t="s">
        <v>53</v>
      </c>
      <c r="T23" s="99">
        <f t="shared" si="3"/>
        <v>1116</v>
      </c>
      <c r="U23" s="100">
        <f t="shared" si="4"/>
        <v>44310</v>
      </c>
      <c r="V23" s="101">
        <f t="shared" si="5"/>
        <v>30.44</v>
      </c>
      <c r="W23" s="102">
        <f t="shared" si="6"/>
        <v>0</v>
      </c>
      <c r="X23" s="103">
        <f t="shared" si="7"/>
        <v>30.44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71">
        <v>2548</v>
      </c>
      <c r="E24" s="72">
        <v>44312</v>
      </c>
      <c r="F24" s="66">
        <v>63.64</v>
      </c>
      <c r="G24" s="60"/>
      <c r="H24" s="193"/>
      <c r="I24" s="62">
        <f t="shared" si="10"/>
        <v>63.64</v>
      </c>
      <c r="J24" s="62"/>
      <c r="L24" s="63">
        <f t="shared" si="2"/>
        <v>63.64</v>
      </c>
      <c r="N24" s="173">
        <f t="shared" si="11"/>
        <v>15</v>
      </c>
      <c r="O24" s="95" t="s">
        <v>36</v>
      </c>
      <c r="P24" s="175" t="s">
        <v>37</v>
      </c>
      <c r="Q24" s="96" t="s">
        <v>37</v>
      </c>
      <c r="R24" s="97" t="s">
        <v>48</v>
      </c>
      <c r="S24" s="98" t="s">
        <v>53</v>
      </c>
      <c r="T24" s="99">
        <f t="shared" si="3"/>
        <v>2548</v>
      </c>
      <c r="U24" s="100">
        <f t="shared" si="4"/>
        <v>44312</v>
      </c>
      <c r="V24" s="101">
        <f t="shared" si="5"/>
        <v>63.64</v>
      </c>
      <c r="W24" s="102">
        <f t="shared" si="6"/>
        <v>0</v>
      </c>
      <c r="X24" s="103">
        <f t="shared" si="7"/>
        <v>63.64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28</v>
      </c>
      <c r="E25" s="72">
        <v>44312</v>
      </c>
      <c r="F25" s="66">
        <v>55.59</v>
      </c>
      <c r="G25" s="60"/>
      <c r="H25" s="193"/>
      <c r="I25" s="62">
        <f t="shared" si="10"/>
        <v>55.59</v>
      </c>
      <c r="J25" s="62"/>
      <c r="L25" s="63">
        <f t="shared" si="2"/>
        <v>55.59</v>
      </c>
      <c r="N25" s="173">
        <f t="shared" si="11"/>
        <v>16</v>
      </c>
      <c r="O25" s="95" t="s">
        <v>36</v>
      </c>
      <c r="P25" s="175" t="s">
        <v>37</v>
      </c>
      <c r="Q25" s="96" t="s">
        <v>37</v>
      </c>
      <c r="R25" s="97" t="s">
        <v>48</v>
      </c>
      <c r="S25" s="98" t="s">
        <v>53</v>
      </c>
      <c r="T25" s="99">
        <f t="shared" si="3"/>
        <v>28</v>
      </c>
      <c r="U25" s="100">
        <f t="shared" si="4"/>
        <v>44312</v>
      </c>
      <c r="V25" s="101">
        <f t="shared" si="5"/>
        <v>55.59</v>
      </c>
      <c r="W25" s="102">
        <f t="shared" si="6"/>
        <v>0</v>
      </c>
      <c r="X25" s="103">
        <f t="shared" si="7"/>
        <v>55.59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158</v>
      </c>
      <c r="E26" s="72">
        <v>44312</v>
      </c>
      <c r="F26" s="73">
        <v>237.06</v>
      </c>
      <c r="G26" s="60"/>
      <c r="H26" s="193"/>
      <c r="I26" s="62">
        <f t="shared" si="10"/>
        <v>237.06</v>
      </c>
      <c r="J26" s="62"/>
      <c r="L26" s="63">
        <f aca="true" t="shared" si="14" ref="L26:L47">F26</f>
        <v>237.06</v>
      </c>
      <c r="N26" s="173">
        <f t="shared" si="11"/>
        <v>17</v>
      </c>
      <c r="O26" s="95" t="s">
        <v>36</v>
      </c>
      <c r="P26" s="175" t="s">
        <v>37</v>
      </c>
      <c r="Q26" s="96" t="s">
        <v>37</v>
      </c>
      <c r="R26" s="97" t="s">
        <v>48</v>
      </c>
      <c r="S26" s="98" t="s">
        <v>53</v>
      </c>
      <c r="T26" s="99">
        <f aca="true" t="shared" si="15" ref="T26:T43">D26</f>
        <v>158</v>
      </c>
      <c r="U26" s="100">
        <f aca="true" t="shared" si="16" ref="U26:U43">IF(E26=0,"0",E26)</f>
        <v>44312</v>
      </c>
      <c r="V26" s="101">
        <f aca="true" t="shared" si="17" ref="V26:V43">F26</f>
        <v>237.06</v>
      </c>
      <c r="W26" s="102">
        <f aca="true" t="shared" si="18" ref="W26:W43">V26-X26</f>
        <v>0</v>
      </c>
      <c r="X26" s="103">
        <f aca="true" t="shared" si="19" ref="X26:X43">I26</f>
        <v>237.06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/>
      <c r="D27" s="64">
        <v>172</v>
      </c>
      <c r="E27" s="72">
        <v>44312</v>
      </c>
      <c r="F27" s="66">
        <v>57.86</v>
      </c>
      <c r="G27" s="60"/>
      <c r="H27" s="193"/>
      <c r="I27" s="62">
        <f t="shared" si="10"/>
        <v>57.86</v>
      </c>
      <c r="J27" s="62"/>
      <c r="L27" s="63">
        <f t="shared" si="14"/>
        <v>57.86</v>
      </c>
      <c r="N27" s="173">
        <f t="shared" si="11"/>
        <v>18</v>
      </c>
      <c r="O27" s="95" t="s">
        <v>36</v>
      </c>
      <c r="P27" s="175" t="s">
        <v>37</v>
      </c>
      <c r="Q27" s="96" t="s">
        <v>37</v>
      </c>
      <c r="R27" s="97" t="s">
        <v>48</v>
      </c>
      <c r="S27" s="98" t="s">
        <v>53</v>
      </c>
      <c r="T27" s="99">
        <f t="shared" si="15"/>
        <v>172</v>
      </c>
      <c r="U27" s="100">
        <f t="shared" si="16"/>
        <v>44312</v>
      </c>
      <c r="V27" s="101">
        <f t="shared" si="17"/>
        <v>57.86</v>
      </c>
      <c r="W27" s="102">
        <f t="shared" si="18"/>
        <v>0</v>
      </c>
      <c r="X27" s="103">
        <f t="shared" si="19"/>
        <v>57.86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64">
        <v>171</v>
      </c>
      <c r="E28" s="72">
        <v>44312</v>
      </c>
      <c r="F28" s="66">
        <v>166.63</v>
      </c>
      <c r="G28" s="60"/>
      <c r="H28" s="193"/>
      <c r="I28" s="62">
        <f t="shared" si="10"/>
        <v>166.63</v>
      </c>
      <c r="J28" s="62"/>
      <c r="L28" s="63">
        <f t="shared" si="14"/>
        <v>166.63</v>
      </c>
      <c r="N28" s="173">
        <f t="shared" si="11"/>
        <v>19</v>
      </c>
      <c r="O28" s="95" t="s">
        <v>36</v>
      </c>
      <c r="P28" s="175" t="s">
        <v>37</v>
      </c>
      <c r="Q28" s="96" t="s">
        <v>37</v>
      </c>
      <c r="R28" s="97" t="s">
        <v>48</v>
      </c>
      <c r="S28" s="98" t="s">
        <v>53</v>
      </c>
      <c r="T28" s="99">
        <f t="shared" si="15"/>
        <v>171</v>
      </c>
      <c r="U28" s="100">
        <f t="shared" si="16"/>
        <v>44312</v>
      </c>
      <c r="V28" s="101">
        <f t="shared" si="17"/>
        <v>166.63</v>
      </c>
      <c r="W28" s="102">
        <f t="shared" si="18"/>
        <v>0</v>
      </c>
      <c r="X28" s="103">
        <f t="shared" si="19"/>
        <v>166.63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175</v>
      </c>
      <c r="E29" s="72">
        <v>44313</v>
      </c>
      <c r="F29" s="66">
        <v>83.04</v>
      </c>
      <c r="G29" s="60"/>
      <c r="H29" s="193"/>
      <c r="I29" s="62">
        <f t="shared" si="10"/>
        <v>83.04</v>
      </c>
      <c r="J29" s="62"/>
      <c r="L29" s="63">
        <f t="shared" si="14"/>
        <v>83.04</v>
      </c>
      <c r="N29" s="173">
        <f t="shared" si="11"/>
        <v>20</v>
      </c>
      <c r="O29" s="95" t="s">
        <v>36</v>
      </c>
      <c r="P29" s="175" t="s">
        <v>37</v>
      </c>
      <c r="Q29" s="96" t="s">
        <v>37</v>
      </c>
      <c r="R29" s="97" t="s">
        <v>48</v>
      </c>
      <c r="S29" s="98" t="s">
        <v>53</v>
      </c>
      <c r="T29" s="99">
        <f t="shared" si="15"/>
        <v>175</v>
      </c>
      <c r="U29" s="100">
        <f t="shared" si="16"/>
        <v>44313</v>
      </c>
      <c r="V29" s="101">
        <f t="shared" si="17"/>
        <v>83.04</v>
      </c>
      <c r="W29" s="102">
        <f t="shared" si="18"/>
        <v>0</v>
      </c>
      <c r="X29" s="103">
        <f t="shared" si="19"/>
        <v>83.04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174</v>
      </c>
      <c r="E30" s="72">
        <v>44313</v>
      </c>
      <c r="F30" s="73">
        <v>103.83</v>
      </c>
      <c r="G30" s="60"/>
      <c r="H30" s="193"/>
      <c r="I30" s="62">
        <f t="shared" si="10"/>
        <v>103.83</v>
      </c>
      <c r="J30" s="62"/>
      <c r="L30" s="63">
        <f t="shared" si="14"/>
        <v>103.83</v>
      </c>
      <c r="N30" s="173">
        <f t="shared" si="11"/>
        <v>21</v>
      </c>
      <c r="O30" s="95" t="s">
        <v>36</v>
      </c>
      <c r="P30" s="175" t="s">
        <v>37</v>
      </c>
      <c r="Q30" s="96" t="s">
        <v>37</v>
      </c>
      <c r="R30" s="97" t="s">
        <v>48</v>
      </c>
      <c r="S30" s="98" t="s">
        <v>53</v>
      </c>
      <c r="T30" s="99">
        <f t="shared" si="15"/>
        <v>174</v>
      </c>
      <c r="U30" s="100">
        <f t="shared" si="16"/>
        <v>44313</v>
      </c>
      <c r="V30" s="101">
        <f t="shared" si="17"/>
        <v>103.83</v>
      </c>
      <c r="W30" s="102">
        <f t="shared" si="18"/>
        <v>0</v>
      </c>
      <c r="X30" s="103">
        <f t="shared" si="19"/>
        <v>103.83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64">
        <v>1394</v>
      </c>
      <c r="E31" s="72">
        <v>44313</v>
      </c>
      <c r="F31" s="66">
        <v>160.36</v>
      </c>
      <c r="G31" s="60"/>
      <c r="H31" s="193"/>
      <c r="I31" s="62">
        <f t="shared" si="10"/>
        <v>160.36</v>
      </c>
      <c r="J31" s="62"/>
      <c r="L31" s="63">
        <f t="shared" si="14"/>
        <v>160.36</v>
      </c>
      <c r="N31" s="173">
        <f t="shared" si="11"/>
        <v>22</v>
      </c>
      <c r="O31" s="95" t="s">
        <v>36</v>
      </c>
      <c r="P31" s="175" t="s">
        <v>37</v>
      </c>
      <c r="Q31" s="96" t="s">
        <v>37</v>
      </c>
      <c r="R31" s="97" t="s">
        <v>48</v>
      </c>
      <c r="S31" s="98" t="s">
        <v>53</v>
      </c>
      <c r="T31" s="99">
        <f t="shared" si="15"/>
        <v>1394</v>
      </c>
      <c r="U31" s="100">
        <f t="shared" si="16"/>
        <v>44313</v>
      </c>
      <c r="V31" s="101">
        <f t="shared" si="17"/>
        <v>160.36</v>
      </c>
      <c r="W31" s="102">
        <f t="shared" si="18"/>
        <v>0</v>
      </c>
      <c r="X31" s="103">
        <f t="shared" si="19"/>
        <v>160.36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64">
        <v>1395</v>
      </c>
      <c r="E32" s="72">
        <v>44313</v>
      </c>
      <c r="F32" s="73">
        <v>62.59</v>
      </c>
      <c r="G32" s="60"/>
      <c r="H32" s="193"/>
      <c r="I32" s="62">
        <f t="shared" si="10"/>
        <v>62.59</v>
      </c>
      <c r="J32" s="62"/>
      <c r="L32" s="63">
        <f t="shared" si="14"/>
        <v>62.59</v>
      </c>
      <c r="N32" s="173">
        <f t="shared" si="11"/>
        <v>23</v>
      </c>
      <c r="O32" s="95" t="s">
        <v>36</v>
      </c>
      <c r="P32" s="175" t="s">
        <v>37</v>
      </c>
      <c r="Q32" s="96" t="s">
        <v>37</v>
      </c>
      <c r="R32" s="97" t="s">
        <v>48</v>
      </c>
      <c r="S32" s="98" t="s">
        <v>53</v>
      </c>
      <c r="T32" s="99">
        <f t="shared" si="15"/>
        <v>1395</v>
      </c>
      <c r="U32" s="100">
        <f t="shared" si="16"/>
        <v>44313</v>
      </c>
      <c r="V32" s="101">
        <f t="shared" si="17"/>
        <v>62.59</v>
      </c>
      <c r="W32" s="102">
        <f t="shared" si="18"/>
        <v>0</v>
      </c>
      <c r="X32" s="103">
        <f t="shared" si="19"/>
        <v>62.59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71">
        <v>1118</v>
      </c>
      <c r="E33" s="72">
        <v>44313</v>
      </c>
      <c r="F33" s="73">
        <v>222.4</v>
      </c>
      <c r="G33" s="60"/>
      <c r="H33" s="193"/>
      <c r="I33" s="62">
        <f t="shared" si="10"/>
        <v>222.4</v>
      </c>
      <c r="J33" s="62"/>
      <c r="L33" s="63">
        <f t="shared" si="14"/>
        <v>222.4</v>
      </c>
      <c r="N33" s="173">
        <f t="shared" si="11"/>
        <v>24</v>
      </c>
      <c r="O33" s="95" t="s">
        <v>36</v>
      </c>
      <c r="P33" s="175" t="s">
        <v>37</v>
      </c>
      <c r="Q33" s="96" t="s">
        <v>37</v>
      </c>
      <c r="R33" s="97" t="s">
        <v>48</v>
      </c>
      <c r="S33" s="98" t="s">
        <v>53</v>
      </c>
      <c r="T33" s="99">
        <f t="shared" si="15"/>
        <v>1118</v>
      </c>
      <c r="U33" s="100">
        <f t="shared" si="16"/>
        <v>44313</v>
      </c>
      <c r="V33" s="101">
        <f t="shared" si="17"/>
        <v>222.4</v>
      </c>
      <c r="W33" s="102">
        <f t="shared" si="18"/>
        <v>0</v>
      </c>
      <c r="X33" s="103">
        <f t="shared" si="19"/>
        <v>222.4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1119</v>
      </c>
      <c r="E34" s="72">
        <v>44313</v>
      </c>
      <c r="F34" s="73">
        <v>699.85</v>
      </c>
      <c r="G34" s="60"/>
      <c r="H34" s="193"/>
      <c r="I34" s="62">
        <f t="shared" si="10"/>
        <v>699.85</v>
      </c>
      <c r="J34" s="62"/>
      <c r="L34" s="63">
        <f t="shared" si="14"/>
        <v>699.85</v>
      </c>
      <c r="N34" s="173">
        <f t="shared" si="11"/>
        <v>25</v>
      </c>
      <c r="O34" s="95" t="s">
        <v>36</v>
      </c>
      <c r="P34" s="175" t="s">
        <v>37</v>
      </c>
      <c r="Q34" s="96" t="s">
        <v>37</v>
      </c>
      <c r="R34" s="97" t="s">
        <v>48</v>
      </c>
      <c r="S34" s="98" t="s">
        <v>53</v>
      </c>
      <c r="T34" s="99">
        <f t="shared" si="15"/>
        <v>1119</v>
      </c>
      <c r="U34" s="100">
        <f t="shared" si="16"/>
        <v>44313</v>
      </c>
      <c r="V34" s="101">
        <f t="shared" si="17"/>
        <v>699.85</v>
      </c>
      <c r="W34" s="102">
        <f t="shared" si="18"/>
        <v>0</v>
      </c>
      <c r="X34" s="103">
        <f t="shared" si="19"/>
        <v>699.85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2056</v>
      </c>
      <c r="E35" s="72">
        <v>44314</v>
      </c>
      <c r="F35" s="66">
        <v>30.27</v>
      </c>
      <c r="G35" s="60"/>
      <c r="H35" s="193"/>
      <c r="I35" s="62">
        <f t="shared" si="10"/>
        <v>30.27</v>
      </c>
      <c r="J35" s="62"/>
      <c r="L35" s="63">
        <f t="shared" si="14"/>
        <v>30.27</v>
      </c>
      <c r="N35" s="173">
        <f t="shared" si="11"/>
        <v>26</v>
      </c>
      <c r="O35" s="95" t="s">
        <v>36</v>
      </c>
      <c r="P35" s="175" t="s">
        <v>37</v>
      </c>
      <c r="Q35" s="96" t="s">
        <v>37</v>
      </c>
      <c r="R35" s="97" t="s">
        <v>48</v>
      </c>
      <c r="S35" s="98" t="s">
        <v>53</v>
      </c>
      <c r="T35" s="99">
        <f t="shared" si="15"/>
        <v>2056</v>
      </c>
      <c r="U35" s="100">
        <f t="shared" si="16"/>
        <v>44314</v>
      </c>
      <c r="V35" s="101">
        <f t="shared" si="17"/>
        <v>30.27</v>
      </c>
      <c r="W35" s="102">
        <f t="shared" si="18"/>
        <v>0</v>
      </c>
      <c r="X35" s="103">
        <f t="shared" si="19"/>
        <v>30.27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25</v>
      </c>
      <c r="E36" s="72">
        <v>44314</v>
      </c>
      <c r="F36" s="66">
        <v>31.21</v>
      </c>
      <c r="G36" s="60"/>
      <c r="H36" s="193"/>
      <c r="I36" s="62">
        <f t="shared" si="10"/>
        <v>31.21</v>
      </c>
      <c r="J36" s="62"/>
      <c r="L36" s="63">
        <f t="shared" si="14"/>
        <v>31.21</v>
      </c>
      <c r="N36" s="173">
        <f t="shared" si="11"/>
        <v>27</v>
      </c>
      <c r="O36" s="95" t="s">
        <v>36</v>
      </c>
      <c r="P36" s="175" t="s">
        <v>37</v>
      </c>
      <c r="Q36" s="96" t="s">
        <v>37</v>
      </c>
      <c r="R36" s="97" t="s">
        <v>48</v>
      </c>
      <c r="S36" s="98" t="s">
        <v>53</v>
      </c>
      <c r="T36" s="99">
        <f t="shared" si="15"/>
        <v>25</v>
      </c>
      <c r="U36" s="100">
        <f t="shared" si="16"/>
        <v>44314</v>
      </c>
      <c r="V36" s="101">
        <f t="shared" si="17"/>
        <v>31.21</v>
      </c>
      <c r="W36" s="102">
        <f t="shared" si="18"/>
        <v>0</v>
      </c>
      <c r="X36" s="103">
        <f t="shared" si="19"/>
        <v>31.21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176</v>
      </c>
      <c r="E37" s="72">
        <v>44315</v>
      </c>
      <c r="F37" s="66">
        <v>73.74</v>
      </c>
      <c r="G37" s="60"/>
      <c r="H37" s="193"/>
      <c r="I37" s="62">
        <f t="shared" si="10"/>
        <v>73.74</v>
      </c>
      <c r="J37" s="62"/>
      <c r="L37" s="63">
        <f t="shared" si="14"/>
        <v>73.74</v>
      </c>
      <c r="N37" s="173">
        <f t="shared" si="11"/>
        <v>28</v>
      </c>
      <c r="O37" s="95" t="s">
        <v>36</v>
      </c>
      <c r="P37" s="175" t="s">
        <v>37</v>
      </c>
      <c r="Q37" s="96" t="s">
        <v>37</v>
      </c>
      <c r="R37" s="97" t="s">
        <v>48</v>
      </c>
      <c r="S37" s="98" t="s">
        <v>53</v>
      </c>
      <c r="T37" s="99">
        <f t="shared" si="15"/>
        <v>176</v>
      </c>
      <c r="U37" s="100">
        <f t="shared" si="16"/>
        <v>44315</v>
      </c>
      <c r="V37" s="101">
        <f t="shared" si="17"/>
        <v>73.74</v>
      </c>
      <c r="W37" s="102">
        <f t="shared" si="18"/>
        <v>0</v>
      </c>
      <c r="X37" s="103">
        <f t="shared" si="19"/>
        <v>73.74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177</v>
      </c>
      <c r="E38" s="72">
        <v>44315</v>
      </c>
      <c r="F38" s="66">
        <v>671.35</v>
      </c>
      <c r="G38" s="60"/>
      <c r="H38" s="193"/>
      <c r="I38" s="62">
        <f t="shared" si="10"/>
        <v>671.35</v>
      </c>
      <c r="J38" s="62"/>
      <c r="L38" s="63">
        <f t="shared" si="14"/>
        <v>671.35</v>
      </c>
      <c r="N38" s="173">
        <f t="shared" si="11"/>
        <v>29</v>
      </c>
      <c r="O38" s="95" t="s">
        <v>36</v>
      </c>
      <c r="P38" s="175" t="s">
        <v>37</v>
      </c>
      <c r="Q38" s="96" t="s">
        <v>37</v>
      </c>
      <c r="R38" s="97" t="s">
        <v>48</v>
      </c>
      <c r="S38" s="98" t="s">
        <v>53</v>
      </c>
      <c r="T38" s="99">
        <f t="shared" si="15"/>
        <v>177</v>
      </c>
      <c r="U38" s="100">
        <f t="shared" si="16"/>
        <v>44315</v>
      </c>
      <c r="V38" s="101">
        <f t="shared" si="17"/>
        <v>671.35</v>
      </c>
      <c r="W38" s="102">
        <f t="shared" si="18"/>
        <v>0</v>
      </c>
      <c r="X38" s="103">
        <f t="shared" si="19"/>
        <v>671.35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 t="s">
        <v>78</v>
      </c>
      <c r="D39" s="71">
        <v>1115</v>
      </c>
      <c r="E39" s="72" t="s">
        <v>80</v>
      </c>
      <c r="F39" s="66">
        <v>83.69</v>
      </c>
      <c r="G39" s="60"/>
      <c r="H39" s="193"/>
      <c r="I39" s="62">
        <f t="shared" si="10"/>
        <v>83.69</v>
      </c>
      <c r="J39" s="62"/>
      <c r="L39" s="63">
        <f t="shared" si="14"/>
        <v>83.69</v>
      </c>
      <c r="N39" s="173">
        <f t="shared" si="11"/>
        <v>30</v>
      </c>
      <c r="O39" s="95" t="s">
        <v>36</v>
      </c>
      <c r="P39" s="175" t="s">
        <v>37</v>
      </c>
      <c r="Q39" s="96" t="s">
        <v>37</v>
      </c>
      <c r="R39" s="97" t="s">
        <v>48</v>
      </c>
      <c r="S39" s="98" t="s">
        <v>53</v>
      </c>
      <c r="T39" s="99">
        <f t="shared" si="15"/>
        <v>1115</v>
      </c>
      <c r="U39" s="100" t="str">
        <f t="shared" si="16"/>
        <v>23.04.2021</v>
      </c>
      <c r="V39" s="101">
        <f t="shared" si="17"/>
        <v>83.69</v>
      </c>
      <c r="W39" s="102">
        <f t="shared" si="18"/>
        <v>0</v>
      </c>
      <c r="X39" s="103">
        <f t="shared" si="19"/>
        <v>83.69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320</v>
      </c>
      <c r="E40" s="72">
        <v>44313</v>
      </c>
      <c r="F40" s="66">
        <v>208.22</v>
      </c>
      <c r="G40" s="60"/>
      <c r="H40" s="193"/>
      <c r="I40" s="62">
        <f t="shared" si="10"/>
        <v>208.22</v>
      </c>
      <c r="J40" s="62"/>
      <c r="L40" s="63">
        <f t="shared" si="14"/>
        <v>208.22</v>
      </c>
      <c r="N40" s="173">
        <f t="shared" si="11"/>
        <v>31</v>
      </c>
      <c r="O40" s="95" t="s">
        <v>36</v>
      </c>
      <c r="P40" s="175" t="s">
        <v>37</v>
      </c>
      <c r="Q40" s="96" t="s">
        <v>37</v>
      </c>
      <c r="R40" s="97" t="s">
        <v>48</v>
      </c>
      <c r="S40" s="98" t="s">
        <v>53</v>
      </c>
      <c r="T40" s="99">
        <f t="shared" si="15"/>
        <v>320</v>
      </c>
      <c r="U40" s="100">
        <f t="shared" si="16"/>
        <v>44313</v>
      </c>
      <c r="V40" s="101">
        <f t="shared" si="17"/>
        <v>208.22</v>
      </c>
      <c r="W40" s="102">
        <f t="shared" si="18"/>
        <v>0</v>
      </c>
      <c r="X40" s="103">
        <f t="shared" si="19"/>
        <v>208.22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2552</v>
      </c>
      <c r="E41" s="72">
        <v>44314</v>
      </c>
      <c r="F41" s="66">
        <v>119.88</v>
      </c>
      <c r="G41" s="60"/>
      <c r="H41" s="193"/>
      <c r="I41" s="62">
        <f t="shared" si="10"/>
        <v>119.88</v>
      </c>
      <c r="J41" s="62"/>
      <c r="L41" s="63">
        <f t="shared" si="14"/>
        <v>119.88</v>
      </c>
      <c r="N41" s="173">
        <f t="shared" si="11"/>
        <v>32</v>
      </c>
      <c r="O41" s="95" t="s">
        <v>36</v>
      </c>
      <c r="P41" s="175" t="s">
        <v>37</v>
      </c>
      <c r="Q41" s="96" t="s">
        <v>37</v>
      </c>
      <c r="R41" s="97" t="s">
        <v>48</v>
      </c>
      <c r="S41" s="98" t="s">
        <v>53</v>
      </c>
      <c r="T41" s="99">
        <f t="shared" si="15"/>
        <v>2552</v>
      </c>
      <c r="U41" s="100">
        <f t="shared" si="16"/>
        <v>44314</v>
      </c>
      <c r="V41" s="101">
        <f t="shared" si="17"/>
        <v>119.88</v>
      </c>
      <c r="W41" s="102">
        <f t="shared" si="18"/>
        <v>0</v>
      </c>
      <c r="X41" s="103">
        <f t="shared" si="19"/>
        <v>119.88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161</v>
      </c>
      <c r="E42" s="72">
        <v>44321</v>
      </c>
      <c r="F42" s="128">
        <v>150.17</v>
      </c>
      <c r="G42" s="60"/>
      <c r="H42" s="193"/>
      <c r="I42" s="62">
        <f t="shared" si="10"/>
        <v>150.17</v>
      </c>
      <c r="J42" s="62"/>
      <c r="L42" s="63">
        <f t="shared" si="14"/>
        <v>150.17</v>
      </c>
      <c r="N42" s="173">
        <f t="shared" si="11"/>
        <v>33</v>
      </c>
      <c r="O42" s="95" t="s">
        <v>36</v>
      </c>
      <c r="P42" s="175" t="s">
        <v>37</v>
      </c>
      <c r="Q42" s="96" t="s">
        <v>37</v>
      </c>
      <c r="R42" s="97" t="s">
        <v>48</v>
      </c>
      <c r="S42" s="98" t="s">
        <v>53</v>
      </c>
      <c r="T42" s="99">
        <f t="shared" si="15"/>
        <v>161</v>
      </c>
      <c r="U42" s="100">
        <f t="shared" si="16"/>
        <v>44321</v>
      </c>
      <c r="V42" s="101">
        <f t="shared" si="17"/>
        <v>150.17</v>
      </c>
      <c r="W42" s="102">
        <f t="shared" si="18"/>
        <v>0</v>
      </c>
      <c r="X42" s="103">
        <f t="shared" si="19"/>
        <v>150.17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1151</v>
      </c>
      <c r="E43" s="72">
        <v>44322</v>
      </c>
      <c r="F43" s="66">
        <v>58.51</v>
      </c>
      <c r="G43" s="60"/>
      <c r="H43" s="193"/>
      <c r="I43" s="62">
        <f t="shared" si="10"/>
        <v>58.51</v>
      </c>
      <c r="J43" s="62"/>
      <c r="L43" s="63">
        <f t="shared" si="14"/>
        <v>58.51</v>
      </c>
      <c r="N43" s="173">
        <f t="shared" si="11"/>
        <v>34</v>
      </c>
      <c r="O43" s="95" t="s">
        <v>36</v>
      </c>
      <c r="P43" s="175" t="s">
        <v>37</v>
      </c>
      <c r="Q43" s="96" t="s">
        <v>37</v>
      </c>
      <c r="R43" s="97" t="s">
        <v>48</v>
      </c>
      <c r="S43" s="98" t="s">
        <v>53</v>
      </c>
      <c r="T43" s="99">
        <f t="shared" si="15"/>
        <v>1151</v>
      </c>
      <c r="U43" s="100">
        <f t="shared" si="16"/>
        <v>44322</v>
      </c>
      <c r="V43" s="101">
        <f t="shared" si="17"/>
        <v>58.51</v>
      </c>
      <c r="W43" s="102">
        <f t="shared" si="18"/>
        <v>0</v>
      </c>
      <c r="X43" s="103">
        <f t="shared" si="19"/>
        <v>58.51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1192</v>
      </c>
      <c r="E44" s="72">
        <v>44322</v>
      </c>
      <c r="F44" s="66">
        <v>272.48</v>
      </c>
      <c r="G44" s="60"/>
      <c r="H44" s="193"/>
      <c r="I44" s="62">
        <f t="shared" si="10"/>
        <v>272.48</v>
      </c>
      <c r="J44" s="62"/>
      <c r="L44" s="63">
        <f t="shared" si="14"/>
        <v>272.48</v>
      </c>
      <c r="N44" s="173">
        <f t="shared" si="11"/>
        <v>35</v>
      </c>
      <c r="O44" s="95" t="s">
        <v>36</v>
      </c>
      <c r="P44" s="175" t="s">
        <v>37</v>
      </c>
      <c r="Q44" s="96" t="s">
        <v>37</v>
      </c>
      <c r="R44" s="97" t="s">
        <v>48</v>
      </c>
      <c r="S44" s="98" t="s">
        <v>53</v>
      </c>
      <c r="T44" s="99">
        <f aca="true" t="shared" si="22" ref="T44:T55">D44</f>
        <v>1192</v>
      </c>
      <c r="U44" s="100">
        <f aca="true" t="shared" si="23" ref="U44:U55">IF(E44=0,"0",E44)</f>
        <v>44322</v>
      </c>
      <c r="V44" s="101">
        <f aca="true" t="shared" si="24" ref="V44:V55">F44</f>
        <v>272.48</v>
      </c>
      <c r="W44" s="102">
        <f aca="true" t="shared" si="25" ref="W44:W55">V44-X44</f>
        <v>0</v>
      </c>
      <c r="X44" s="103">
        <f aca="true" t="shared" si="26" ref="X44:X55">I44</f>
        <v>272.48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58</v>
      </c>
      <c r="E45" s="72">
        <v>44322</v>
      </c>
      <c r="F45" s="66">
        <v>262.92</v>
      </c>
      <c r="G45" s="60"/>
      <c r="H45" s="193"/>
      <c r="I45" s="62">
        <f t="shared" si="10"/>
        <v>262.92</v>
      </c>
      <c r="J45" s="62"/>
      <c r="L45" s="63">
        <f t="shared" si="14"/>
        <v>262.92</v>
      </c>
      <c r="N45" s="173">
        <f t="shared" si="11"/>
        <v>36</v>
      </c>
      <c r="O45" s="95" t="s">
        <v>36</v>
      </c>
      <c r="P45" s="175" t="s">
        <v>37</v>
      </c>
      <c r="Q45" s="96" t="s">
        <v>37</v>
      </c>
      <c r="R45" s="97" t="s">
        <v>48</v>
      </c>
      <c r="S45" s="98" t="s">
        <v>53</v>
      </c>
      <c r="T45" s="99">
        <f t="shared" si="22"/>
        <v>58</v>
      </c>
      <c r="U45" s="100">
        <f t="shared" si="23"/>
        <v>44322</v>
      </c>
      <c r="V45" s="101">
        <f t="shared" si="24"/>
        <v>262.92</v>
      </c>
      <c r="W45" s="102">
        <f t="shared" si="25"/>
        <v>0</v>
      </c>
      <c r="X45" s="103">
        <f t="shared" si="26"/>
        <v>262.92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1"/>
      <c r="D46" s="71">
        <v>186</v>
      </c>
      <c r="E46" s="72">
        <v>44322</v>
      </c>
      <c r="F46" s="73">
        <v>91.77</v>
      </c>
      <c r="G46" s="60"/>
      <c r="H46" s="193"/>
      <c r="I46" s="62">
        <f t="shared" si="10"/>
        <v>91.77</v>
      </c>
      <c r="J46" s="62"/>
      <c r="L46" s="63">
        <f>F46</f>
        <v>91.77</v>
      </c>
      <c r="N46" s="173">
        <f t="shared" si="11"/>
        <v>37</v>
      </c>
      <c r="O46" s="95" t="s">
        <v>36</v>
      </c>
      <c r="P46" s="175" t="s">
        <v>37</v>
      </c>
      <c r="Q46" s="96" t="s">
        <v>37</v>
      </c>
      <c r="R46" s="97" t="s">
        <v>48</v>
      </c>
      <c r="S46" s="98" t="s">
        <v>53</v>
      </c>
      <c r="T46" s="99">
        <f t="shared" si="22"/>
        <v>186</v>
      </c>
      <c r="U46" s="100">
        <f t="shared" si="23"/>
        <v>44322</v>
      </c>
      <c r="V46" s="101">
        <f t="shared" si="24"/>
        <v>91.77</v>
      </c>
      <c r="W46" s="102">
        <f t="shared" si="25"/>
        <v>0</v>
      </c>
      <c r="X46" s="103">
        <f t="shared" si="26"/>
        <v>91.77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1"/>
      <c r="D47" s="71">
        <v>43</v>
      </c>
      <c r="E47" s="72">
        <v>44323</v>
      </c>
      <c r="F47" s="73">
        <v>36.7</v>
      </c>
      <c r="G47" s="60"/>
      <c r="H47" s="193"/>
      <c r="I47" s="62">
        <f t="shared" si="10"/>
        <v>36.7</v>
      </c>
      <c r="J47" s="62"/>
      <c r="L47" s="63">
        <f t="shared" si="14"/>
        <v>36.7</v>
      </c>
      <c r="N47" s="173">
        <f t="shared" si="11"/>
        <v>38</v>
      </c>
      <c r="O47" s="95" t="s">
        <v>36</v>
      </c>
      <c r="P47" s="175" t="s">
        <v>37</v>
      </c>
      <c r="Q47" s="96" t="s">
        <v>37</v>
      </c>
      <c r="R47" s="97" t="s">
        <v>48</v>
      </c>
      <c r="S47" s="98" t="s">
        <v>53</v>
      </c>
      <c r="T47" s="99">
        <f t="shared" si="22"/>
        <v>43</v>
      </c>
      <c r="U47" s="100">
        <f t="shared" si="23"/>
        <v>44323</v>
      </c>
      <c r="V47" s="101">
        <f t="shared" si="24"/>
        <v>36.7</v>
      </c>
      <c r="W47" s="102">
        <f t="shared" si="25"/>
        <v>0</v>
      </c>
      <c r="X47" s="103">
        <f t="shared" si="26"/>
        <v>36.7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1"/>
      <c r="D48" s="64">
        <v>1153</v>
      </c>
      <c r="E48" s="72">
        <v>44324</v>
      </c>
      <c r="F48" s="73">
        <v>52.86</v>
      </c>
      <c r="G48" s="60"/>
      <c r="H48" s="193"/>
      <c r="I48" s="62">
        <f t="shared" si="10"/>
        <v>52.86</v>
      </c>
      <c r="J48" s="62"/>
      <c r="L48" s="63">
        <f aca="true" t="shared" si="30" ref="L48:L55">F48</f>
        <v>52.86</v>
      </c>
      <c r="N48" s="173">
        <f t="shared" si="11"/>
        <v>39</v>
      </c>
      <c r="O48" s="95" t="s">
        <v>36</v>
      </c>
      <c r="P48" s="175" t="s">
        <v>37</v>
      </c>
      <c r="Q48" s="96" t="s">
        <v>37</v>
      </c>
      <c r="R48" s="97" t="s">
        <v>48</v>
      </c>
      <c r="S48" s="98" t="s">
        <v>53</v>
      </c>
      <c r="T48" s="99">
        <f t="shared" si="22"/>
        <v>1153</v>
      </c>
      <c r="U48" s="100">
        <f t="shared" si="23"/>
        <v>44324</v>
      </c>
      <c r="V48" s="101">
        <f t="shared" si="24"/>
        <v>52.86</v>
      </c>
      <c r="W48" s="102">
        <f t="shared" si="25"/>
        <v>0</v>
      </c>
      <c r="X48" s="103">
        <f t="shared" si="26"/>
        <v>52.86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98</v>
      </c>
      <c r="E49" s="72">
        <v>44326</v>
      </c>
      <c r="F49" s="66">
        <v>59.94</v>
      </c>
      <c r="G49" s="60"/>
      <c r="H49" s="193"/>
      <c r="I49" s="62">
        <f t="shared" si="10"/>
        <v>59.94</v>
      </c>
      <c r="J49" s="62"/>
      <c r="L49" s="63">
        <f t="shared" si="30"/>
        <v>59.94</v>
      </c>
      <c r="N49" s="173">
        <f t="shared" si="11"/>
        <v>40</v>
      </c>
      <c r="O49" s="95" t="s">
        <v>36</v>
      </c>
      <c r="P49" s="175" t="s">
        <v>37</v>
      </c>
      <c r="Q49" s="96" t="s">
        <v>37</v>
      </c>
      <c r="R49" s="97" t="s">
        <v>48</v>
      </c>
      <c r="S49" s="98" t="s">
        <v>53</v>
      </c>
      <c r="T49" s="99">
        <f t="shared" si="22"/>
        <v>98</v>
      </c>
      <c r="U49" s="100">
        <f t="shared" si="23"/>
        <v>44326</v>
      </c>
      <c r="V49" s="101">
        <f t="shared" si="24"/>
        <v>59.94</v>
      </c>
      <c r="W49" s="102">
        <f t="shared" si="25"/>
        <v>0</v>
      </c>
      <c r="X49" s="103">
        <f t="shared" si="26"/>
        <v>59.94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1155</v>
      </c>
      <c r="E50" s="72">
        <v>44326</v>
      </c>
      <c r="F50" s="66">
        <v>110.21</v>
      </c>
      <c r="G50" s="60"/>
      <c r="H50" s="193"/>
      <c r="I50" s="62">
        <f t="shared" si="10"/>
        <v>110.21</v>
      </c>
      <c r="J50" s="62"/>
      <c r="L50" s="63">
        <f t="shared" si="30"/>
        <v>110.21</v>
      </c>
      <c r="N50" s="173">
        <f t="shared" si="11"/>
        <v>41</v>
      </c>
      <c r="O50" s="95" t="s">
        <v>36</v>
      </c>
      <c r="P50" s="175" t="s">
        <v>37</v>
      </c>
      <c r="Q50" s="96" t="s">
        <v>37</v>
      </c>
      <c r="R50" s="97" t="s">
        <v>48</v>
      </c>
      <c r="S50" s="98" t="s">
        <v>53</v>
      </c>
      <c r="T50" s="99">
        <f t="shared" si="22"/>
        <v>1155</v>
      </c>
      <c r="U50" s="100">
        <f t="shared" si="23"/>
        <v>44326</v>
      </c>
      <c r="V50" s="101">
        <f t="shared" si="24"/>
        <v>110.21</v>
      </c>
      <c r="W50" s="102">
        <f t="shared" si="25"/>
        <v>0</v>
      </c>
      <c r="X50" s="103">
        <f t="shared" si="26"/>
        <v>110.21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187</v>
      </c>
      <c r="E51" s="72">
        <v>44326</v>
      </c>
      <c r="F51" s="66">
        <v>66.6</v>
      </c>
      <c r="G51" s="60"/>
      <c r="H51" s="193"/>
      <c r="I51" s="62">
        <f t="shared" si="10"/>
        <v>66.6</v>
      </c>
      <c r="J51" s="62"/>
      <c r="L51" s="63">
        <f t="shared" si="30"/>
        <v>66.6</v>
      </c>
      <c r="N51" s="173">
        <f t="shared" si="11"/>
        <v>42</v>
      </c>
      <c r="O51" s="95" t="s">
        <v>36</v>
      </c>
      <c r="P51" s="175" t="s">
        <v>37</v>
      </c>
      <c r="Q51" s="96" t="s">
        <v>37</v>
      </c>
      <c r="R51" s="97" t="s">
        <v>48</v>
      </c>
      <c r="S51" s="98" t="s">
        <v>53</v>
      </c>
      <c r="T51" s="99">
        <f t="shared" si="22"/>
        <v>187</v>
      </c>
      <c r="U51" s="100">
        <f t="shared" si="23"/>
        <v>44326</v>
      </c>
      <c r="V51" s="101">
        <f t="shared" si="24"/>
        <v>66.6</v>
      </c>
      <c r="W51" s="102">
        <f t="shared" si="25"/>
        <v>0</v>
      </c>
      <c r="X51" s="103">
        <f t="shared" si="26"/>
        <v>66.6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1156</v>
      </c>
      <c r="E52" s="72">
        <v>44326</v>
      </c>
      <c r="F52" s="66">
        <v>264.67</v>
      </c>
      <c r="G52" s="60"/>
      <c r="H52" s="193"/>
      <c r="I52" s="62">
        <f t="shared" si="10"/>
        <v>264.67</v>
      </c>
      <c r="J52" s="62"/>
      <c r="L52" s="63">
        <f t="shared" si="30"/>
        <v>264.67</v>
      </c>
      <c r="N52" s="173">
        <f t="shared" si="11"/>
        <v>43</v>
      </c>
      <c r="O52" s="95" t="s">
        <v>36</v>
      </c>
      <c r="P52" s="175" t="s">
        <v>37</v>
      </c>
      <c r="Q52" s="96" t="s">
        <v>37</v>
      </c>
      <c r="R52" s="97" t="s">
        <v>48</v>
      </c>
      <c r="S52" s="98" t="s">
        <v>53</v>
      </c>
      <c r="T52" s="99">
        <f t="shared" si="22"/>
        <v>1156</v>
      </c>
      <c r="U52" s="100">
        <f t="shared" si="23"/>
        <v>44326</v>
      </c>
      <c r="V52" s="101">
        <f t="shared" si="24"/>
        <v>264.67</v>
      </c>
      <c r="W52" s="102">
        <f t="shared" si="25"/>
        <v>0</v>
      </c>
      <c r="X52" s="103">
        <f t="shared" si="26"/>
        <v>264.67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161</v>
      </c>
      <c r="E53" s="72">
        <v>44326</v>
      </c>
      <c r="F53" s="73">
        <v>59.94</v>
      </c>
      <c r="G53" s="60"/>
      <c r="H53" s="193"/>
      <c r="I53" s="62">
        <f t="shared" si="10"/>
        <v>59.94</v>
      </c>
      <c r="J53" s="62"/>
      <c r="L53" s="63">
        <f t="shared" si="30"/>
        <v>59.94</v>
      </c>
      <c r="N53" s="173">
        <f t="shared" si="11"/>
        <v>44</v>
      </c>
      <c r="O53" s="95" t="s">
        <v>36</v>
      </c>
      <c r="P53" s="175" t="s">
        <v>37</v>
      </c>
      <c r="Q53" s="96" t="s">
        <v>37</v>
      </c>
      <c r="R53" s="97" t="s">
        <v>48</v>
      </c>
      <c r="S53" s="98" t="s">
        <v>53</v>
      </c>
      <c r="T53" s="99">
        <f t="shared" si="22"/>
        <v>161</v>
      </c>
      <c r="U53" s="100">
        <f t="shared" si="23"/>
        <v>44326</v>
      </c>
      <c r="V53" s="101">
        <f t="shared" si="24"/>
        <v>59.94</v>
      </c>
      <c r="W53" s="102">
        <f t="shared" si="25"/>
        <v>0</v>
      </c>
      <c r="X53" s="103">
        <f t="shared" si="26"/>
        <v>59.94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71">
        <v>715</v>
      </c>
      <c r="E54" s="72">
        <v>44327</v>
      </c>
      <c r="F54" s="73">
        <v>51.07</v>
      </c>
      <c r="G54" s="60"/>
      <c r="H54" s="193"/>
      <c r="I54" s="62">
        <f t="shared" si="10"/>
        <v>51.07</v>
      </c>
      <c r="J54" s="62"/>
      <c r="L54" s="63">
        <f t="shared" si="30"/>
        <v>51.07</v>
      </c>
      <c r="N54" s="173">
        <f t="shared" si="11"/>
        <v>45</v>
      </c>
      <c r="O54" s="95" t="s">
        <v>36</v>
      </c>
      <c r="P54" s="175" t="s">
        <v>37</v>
      </c>
      <c r="Q54" s="96" t="s">
        <v>37</v>
      </c>
      <c r="R54" s="97" t="s">
        <v>48</v>
      </c>
      <c r="S54" s="98" t="s">
        <v>53</v>
      </c>
      <c r="T54" s="99">
        <f t="shared" si="22"/>
        <v>715</v>
      </c>
      <c r="U54" s="100">
        <f t="shared" si="23"/>
        <v>44327</v>
      </c>
      <c r="V54" s="101">
        <f t="shared" si="24"/>
        <v>51.07</v>
      </c>
      <c r="W54" s="102">
        <f t="shared" si="25"/>
        <v>0</v>
      </c>
      <c r="X54" s="103">
        <f t="shared" si="26"/>
        <v>51.07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>N55</f>
        <v>46</v>
      </c>
      <c r="B55" s="61" t="str">
        <f>O55</f>
        <v>SPITAL JUDETEAN BAIA MARE</v>
      </c>
      <c r="C55" s="71"/>
      <c r="D55" s="71">
        <v>1159</v>
      </c>
      <c r="E55" s="72">
        <v>44327</v>
      </c>
      <c r="F55" s="73">
        <v>77.16</v>
      </c>
      <c r="G55" s="60"/>
      <c r="H55" s="193"/>
      <c r="I55" s="62">
        <f t="shared" si="10"/>
        <v>77.16</v>
      </c>
      <c r="J55" s="62"/>
      <c r="L55" s="63">
        <f t="shared" si="30"/>
        <v>77.16</v>
      </c>
      <c r="N55" s="173">
        <f t="shared" si="11"/>
        <v>46</v>
      </c>
      <c r="O55" s="95" t="s">
        <v>36</v>
      </c>
      <c r="P55" s="175" t="s">
        <v>37</v>
      </c>
      <c r="Q55" s="96" t="s">
        <v>37</v>
      </c>
      <c r="R55" s="97" t="s">
        <v>48</v>
      </c>
      <c r="S55" s="98" t="s">
        <v>53</v>
      </c>
      <c r="T55" s="99">
        <f t="shared" si="22"/>
        <v>1159</v>
      </c>
      <c r="U55" s="100">
        <f t="shared" si="23"/>
        <v>44327</v>
      </c>
      <c r="V55" s="101">
        <f t="shared" si="24"/>
        <v>77.16</v>
      </c>
      <c r="W55" s="102">
        <f t="shared" si="25"/>
        <v>0</v>
      </c>
      <c r="X55" s="103">
        <f t="shared" si="26"/>
        <v>77.16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700</v>
      </c>
      <c r="E56" s="72">
        <v>44327</v>
      </c>
      <c r="F56" s="66">
        <v>252.21</v>
      </c>
      <c r="G56" s="60"/>
      <c r="H56" s="193"/>
      <c r="I56" s="62">
        <f t="shared" si="10"/>
        <v>252.21</v>
      </c>
      <c r="J56" s="62"/>
      <c r="L56" s="63">
        <f>F56</f>
        <v>252.21</v>
      </c>
      <c r="N56" s="173">
        <f t="shared" si="11"/>
        <v>47</v>
      </c>
      <c r="O56" s="95" t="s">
        <v>36</v>
      </c>
      <c r="P56" s="175" t="s">
        <v>37</v>
      </c>
      <c r="Q56" s="96" t="s">
        <v>37</v>
      </c>
      <c r="R56" s="97" t="s">
        <v>48</v>
      </c>
      <c r="S56" s="98" t="s">
        <v>53</v>
      </c>
      <c r="T56" s="99">
        <f>D56</f>
        <v>700</v>
      </c>
      <c r="U56" s="100">
        <f>IF(E56=0,"0",E56)</f>
        <v>44327</v>
      </c>
      <c r="V56" s="101">
        <f>F56</f>
        <v>252.21</v>
      </c>
      <c r="W56" s="102">
        <f>V56-X56</f>
        <v>0</v>
      </c>
      <c r="X56" s="103">
        <f>I56</f>
        <v>252.21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1"/>
      <c r="D57" s="71">
        <v>190</v>
      </c>
      <c r="E57" s="72">
        <v>44327</v>
      </c>
      <c r="F57" s="66">
        <v>323.87</v>
      </c>
      <c r="G57" s="60"/>
      <c r="H57" s="193"/>
      <c r="I57" s="62">
        <f t="shared" si="10"/>
        <v>323.87</v>
      </c>
      <c r="J57" s="62"/>
      <c r="L57" s="63">
        <f>F57</f>
        <v>323.87</v>
      </c>
      <c r="N57" s="173">
        <f t="shared" si="11"/>
        <v>48</v>
      </c>
      <c r="O57" s="95" t="s">
        <v>36</v>
      </c>
      <c r="P57" s="175" t="s">
        <v>37</v>
      </c>
      <c r="Q57" s="96" t="s">
        <v>37</v>
      </c>
      <c r="R57" s="97" t="s">
        <v>48</v>
      </c>
      <c r="S57" s="98" t="s">
        <v>53</v>
      </c>
      <c r="T57" s="99">
        <f>D57</f>
        <v>190</v>
      </c>
      <c r="U57" s="100">
        <f>IF(E57=0,"0",E57)</f>
        <v>44327</v>
      </c>
      <c r="V57" s="101">
        <f>F57</f>
        <v>323.87</v>
      </c>
      <c r="W57" s="102">
        <f>V57-X57</f>
        <v>0</v>
      </c>
      <c r="X57" s="103">
        <f>I57</f>
        <v>323.87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189</v>
      </c>
      <c r="E58" s="72">
        <v>44327</v>
      </c>
      <c r="F58" s="66">
        <v>175.5</v>
      </c>
      <c r="G58" s="60"/>
      <c r="H58" s="193"/>
      <c r="I58" s="62">
        <f t="shared" si="10"/>
        <v>175.5</v>
      </c>
      <c r="J58" s="62"/>
      <c r="L58" s="63">
        <f>F58</f>
        <v>175.5</v>
      </c>
      <c r="N58" s="173">
        <f t="shared" si="11"/>
        <v>49</v>
      </c>
      <c r="O58" s="95" t="s">
        <v>36</v>
      </c>
      <c r="P58" s="175" t="s">
        <v>37</v>
      </c>
      <c r="Q58" s="96" t="s">
        <v>37</v>
      </c>
      <c r="R58" s="97" t="s">
        <v>48</v>
      </c>
      <c r="S58" s="98" t="s">
        <v>53</v>
      </c>
      <c r="T58" s="99">
        <f>D58</f>
        <v>189</v>
      </c>
      <c r="U58" s="100">
        <f>IF(E58=0,"0",E58)</f>
        <v>44327</v>
      </c>
      <c r="V58" s="101">
        <f>F58</f>
        <v>175.5</v>
      </c>
      <c r="W58" s="102">
        <f>V58-X58</f>
        <v>0</v>
      </c>
      <c r="X58" s="103">
        <f>I58</f>
        <v>175.5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130</v>
      </c>
      <c r="E59" s="72">
        <v>44327</v>
      </c>
      <c r="F59" s="66">
        <v>160.36</v>
      </c>
      <c r="G59" s="60"/>
      <c r="H59" s="193"/>
      <c r="I59" s="62">
        <f t="shared" si="10"/>
        <v>160.36</v>
      </c>
      <c r="J59" s="62"/>
      <c r="L59" s="63">
        <f>F59</f>
        <v>160.36</v>
      </c>
      <c r="N59" s="173">
        <f t="shared" si="11"/>
        <v>50</v>
      </c>
      <c r="O59" s="95" t="s">
        <v>36</v>
      </c>
      <c r="P59" s="175" t="s">
        <v>37</v>
      </c>
      <c r="Q59" s="96" t="s">
        <v>37</v>
      </c>
      <c r="R59" s="97" t="s">
        <v>48</v>
      </c>
      <c r="S59" s="98" t="s">
        <v>53</v>
      </c>
      <c r="T59" s="99">
        <f>D59</f>
        <v>130</v>
      </c>
      <c r="U59" s="100">
        <f>IF(E59=0,"0",E59)</f>
        <v>44327</v>
      </c>
      <c r="V59" s="101">
        <f>F59</f>
        <v>160.36</v>
      </c>
      <c r="W59" s="102">
        <f>V59-X59</f>
        <v>0</v>
      </c>
      <c r="X59" s="103">
        <f>I59</f>
        <v>160.36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1161</v>
      </c>
      <c r="E60" s="72">
        <v>44328</v>
      </c>
      <c r="F60" s="66">
        <v>152.93</v>
      </c>
      <c r="G60" s="60"/>
      <c r="H60" s="193"/>
      <c r="I60" s="62">
        <f t="shared" si="10"/>
        <v>152.93</v>
      </c>
      <c r="J60" s="62"/>
      <c r="L60" s="63">
        <f aca="true" t="shared" si="33" ref="L60:L78">F60</f>
        <v>152.93</v>
      </c>
      <c r="N60" s="173">
        <f t="shared" si="11"/>
        <v>51</v>
      </c>
      <c r="O60" s="95" t="s">
        <v>36</v>
      </c>
      <c r="P60" s="175" t="s">
        <v>37</v>
      </c>
      <c r="Q60" s="96" t="s">
        <v>37</v>
      </c>
      <c r="R60" s="97" t="s">
        <v>48</v>
      </c>
      <c r="S60" s="98" t="s">
        <v>53</v>
      </c>
      <c r="T60" s="99">
        <f aca="true" t="shared" si="34" ref="T60:T78">D60</f>
        <v>1161</v>
      </c>
      <c r="U60" s="100">
        <f aca="true" t="shared" si="35" ref="U60:U78">IF(E60=0,"0",E60)</f>
        <v>44328</v>
      </c>
      <c r="V60" s="101">
        <f aca="true" t="shared" si="36" ref="V60:V78">F60</f>
        <v>152.93</v>
      </c>
      <c r="W60" s="102">
        <f aca="true" t="shared" si="37" ref="W60:W78">V60-X60</f>
        <v>0</v>
      </c>
      <c r="X60" s="103">
        <f aca="true" t="shared" si="38" ref="X60:X78">I60</f>
        <v>152.93</v>
      </c>
      <c r="Y60" s="102">
        <f aca="true" t="shared" si="39" ref="Y60:Y78">G60+H60</f>
        <v>0</v>
      </c>
      <c r="Z60" s="104">
        <f aca="true" t="shared" si="40" ref="Z60:Z78"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304029</v>
      </c>
      <c r="E61" s="72">
        <v>44328</v>
      </c>
      <c r="F61" s="66">
        <v>94.37</v>
      </c>
      <c r="G61" s="60"/>
      <c r="H61" s="193"/>
      <c r="I61" s="62">
        <f t="shared" si="10"/>
        <v>94.37</v>
      </c>
      <c r="J61" s="62"/>
      <c r="L61" s="63">
        <f t="shared" si="33"/>
        <v>94.37</v>
      </c>
      <c r="N61" s="173">
        <f t="shared" si="11"/>
        <v>52</v>
      </c>
      <c r="O61" s="95" t="s">
        <v>36</v>
      </c>
      <c r="P61" s="175" t="s">
        <v>37</v>
      </c>
      <c r="Q61" s="96" t="s">
        <v>37</v>
      </c>
      <c r="R61" s="97" t="s">
        <v>48</v>
      </c>
      <c r="S61" s="98" t="s">
        <v>53</v>
      </c>
      <c r="T61" s="99">
        <f t="shared" si="34"/>
        <v>304029</v>
      </c>
      <c r="U61" s="100">
        <f t="shared" si="35"/>
        <v>44328</v>
      </c>
      <c r="V61" s="101">
        <f t="shared" si="36"/>
        <v>94.37</v>
      </c>
      <c r="W61" s="102">
        <f t="shared" si="37"/>
        <v>0</v>
      </c>
      <c r="X61" s="103">
        <f t="shared" si="38"/>
        <v>94.37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1"/>
      <c r="D62" s="71">
        <v>1162</v>
      </c>
      <c r="E62" s="72">
        <v>44328</v>
      </c>
      <c r="F62" s="66">
        <v>22.13</v>
      </c>
      <c r="G62" s="60"/>
      <c r="H62" s="193"/>
      <c r="I62" s="62">
        <f t="shared" si="10"/>
        <v>22.13</v>
      </c>
      <c r="J62" s="62"/>
      <c r="L62" s="63">
        <f t="shared" si="33"/>
        <v>22.13</v>
      </c>
      <c r="N62" s="173">
        <f t="shared" si="11"/>
        <v>53</v>
      </c>
      <c r="O62" s="95" t="s">
        <v>36</v>
      </c>
      <c r="P62" s="175" t="s">
        <v>37</v>
      </c>
      <c r="Q62" s="96" t="s">
        <v>37</v>
      </c>
      <c r="R62" s="97" t="s">
        <v>48</v>
      </c>
      <c r="S62" s="98" t="s">
        <v>53</v>
      </c>
      <c r="T62" s="99">
        <f t="shared" si="34"/>
        <v>1162</v>
      </c>
      <c r="U62" s="100">
        <f t="shared" si="35"/>
        <v>44328</v>
      </c>
      <c r="V62" s="101">
        <f t="shared" si="36"/>
        <v>22.13</v>
      </c>
      <c r="W62" s="102">
        <f t="shared" si="37"/>
        <v>0</v>
      </c>
      <c r="X62" s="103">
        <f t="shared" si="38"/>
        <v>22.13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>N63</f>
        <v>54</v>
      </c>
      <c r="B63" s="61" t="str">
        <f>O63</f>
        <v>SPITAL JUDETEAN BAIA MARE</v>
      </c>
      <c r="C63" s="71"/>
      <c r="D63" s="71">
        <v>1163</v>
      </c>
      <c r="E63" s="72">
        <v>44328</v>
      </c>
      <c r="F63" s="66">
        <v>61.03</v>
      </c>
      <c r="G63" s="60"/>
      <c r="H63" s="193"/>
      <c r="I63" s="62">
        <f t="shared" si="10"/>
        <v>61.03</v>
      </c>
      <c r="J63" s="62"/>
      <c r="L63" s="63">
        <f t="shared" si="33"/>
        <v>61.03</v>
      </c>
      <c r="N63" s="173">
        <f t="shared" si="11"/>
        <v>54</v>
      </c>
      <c r="O63" s="95" t="s">
        <v>36</v>
      </c>
      <c r="P63" s="175" t="s">
        <v>37</v>
      </c>
      <c r="Q63" s="96" t="s">
        <v>37</v>
      </c>
      <c r="R63" s="97" t="s">
        <v>48</v>
      </c>
      <c r="S63" s="98" t="s">
        <v>53</v>
      </c>
      <c r="T63" s="99">
        <f t="shared" si="34"/>
        <v>1163</v>
      </c>
      <c r="U63" s="100">
        <f t="shared" si="35"/>
        <v>44328</v>
      </c>
      <c r="V63" s="101">
        <f t="shared" si="36"/>
        <v>61.03</v>
      </c>
      <c r="W63" s="102">
        <f t="shared" si="37"/>
        <v>0</v>
      </c>
      <c r="X63" s="103">
        <f t="shared" si="38"/>
        <v>61.03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>N64</f>
        <v>55</v>
      </c>
      <c r="B64" s="61" t="str">
        <f>O64</f>
        <v>SPITAL JUDETEAN BAIA MARE</v>
      </c>
      <c r="C64" s="71"/>
      <c r="D64" s="71">
        <v>12</v>
      </c>
      <c r="E64" s="72">
        <v>44329</v>
      </c>
      <c r="F64" s="66">
        <v>458.38</v>
      </c>
      <c r="G64" s="60"/>
      <c r="H64" s="193"/>
      <c r="I64" s="62">
        <f t="shared" si="10"/>
        <v>458.38</v>
      </c>
      <c r="J64" s="62"/>
      <c r="L64" s="63">
        <f t="shared" si="33"/>
        <v>458.38</v>
      </c>
      <c r="N64" s="173">
        <f t="shared" si="11"/>
        <v>55</v>
      </c>
      <c r="O64" s="95" t="s">
        <v>36</v>
      </c>
      <c r="P64" s="175" t="s">
        <v>37</v>
      </c>
      <c r="Q64" s="96" t="s">
        <v>37</v>
      </c>
      <c r="R64" s="97" t="s">
        <v>48</v>
      </c>
      <c r="S64" s="98" t="s">
        <v>53</v>
      </c>
      <c r="T64" s="99">
        <f t="shared" si="34"/>
        <v>12</v>
      </c>
      <c r="U64" s="100">
        <f t="shared" si="35"/>
        <v>44329</v>
      </c>
      <c r="V64" s="101">
        <f t="shared" si="36"/>
        <v>458.38</v>
      </c>
      <c r="W64" s="102">
        <f t="shared" si="37"/>
        <v>0</v>
      </c>
      <c r="X64" s="103">
        <f t="shared" si="38"/>
        <v>458.38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 aca="true" t="shared" si="41" ref="A65:A74">N65</f>
        <v>56</v>
      </c>
      <c r="B65" s="61" t="str">
        <f aca="true" t="shared" si="42" ref="B65:B74">O65</f>
        <v>SPITAL JUDETEAN BAIA MARE</v>
      </c>
      <c r="C65" s="71"/>
      <c r="D65" s="71">
        <v>170</v>
      </c>
      <c r="E65" s="72">
        <v>44329</v>
      </c>
      <c r="F65" s="66">
        <v>166.56</v>
      </c>
      <c r="G65" s="60"/>
      <c r="H65" s="193"/>
      <c r="I65" s="62">
        <f t="shared" si="10"/>
        <v>166.56</v>
      </c>
      <c r="J65" s="62"/>
      <c r="L65" s="63">
        <f t="shared" si="33"/>
        <v>166.56</v>
      </c>
      <c r="N65" s="173">
        <f t="shared" si="11"/>
        <v>56</v>
      </c>
      <c r="O65" s="95" t="s">
        <v>36</v>
      </c>
      <c r="P65" s="175" t="s">
        <v>37</v>
      </c>
      <c r="Q65" s="96" t="s">
        <v>37</v>
      </c>
      <c r="R65" s="97" t="s">
        <v>48</v>
      </c>
      <c r="S65" s="98" t="s">
        <v>53</v>
      </c>
      <c r="T65" s="99">
        <f t="shared" si="34"/>
        <v>170</v>
      </c>
      <c r="U65" s="100">
        <f t="shared" si="35"/>
        <v>44329</v>
      </c>
      <c r="V65" s="101">
        <f t="shared" si="36"/>
        <v>166.56</v>
      </c>
      <c r="W65" s="102">
        <f t="shared" si="37"/>
        <v>0</v>
      </c>
      <c r="X65" s="103">
        <f t="shared" si="38"/>
        <v>166.56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6">
        <f t="shared" si="41"/>
        <v>57</v>
      </c>
      <c r="B66" s="61" t="str">
        <f t="shared" si="42"/>
        <v>SPITAL JUDETEAN BAIA MARE</v>
      </c>
      <c r="C66" s="71"/>
      <c r="D66" s="71">
        <v>2567</v>
      </c>
      <c r="E66" s="72">
        <v>44329</v>
      </c>
      <c r="F66" s="66">
        <v>178.49</v>
      </c>
      <c r="G66" s="60"/>
      <c r="H66" s="193"/>
      <c r="I66" s="62">
        <f t="shared" si="10"/>
        <v>178.49</v>
      </c>
      <c r="J66" s="62"/>
      <c r="L66" s="63">
        <f t="shared" si="33"/>
        <v>178.49</v>
      </c>
      <c r="N66" s="173">
        <f t="shared" si="11"/>
        <v>57</v>
      </c>
      <c r="O66" s="95" t="s">
        <v>36</v>
      </c>
      <c r="P66" s="175" t="s">
        <v>37</v>
      </c>
      <c r="Q66" s="96" t="s">
        <v>37</v>
      </c>
      <c r="R66" s="97" t="s">
        <v>48</v>
      </c>
      <c r="S66" s="98" t="s">
        <v>53</v>
      </c>
      <c r="T66" s="99">
        <f t="shared" si="34"/>
        <v>2567</v>
      </c>
      <c r="U66" s="100">
        <f t="shared" si="35"/>
        <v>44329</v>
      </c>
      <c r="V66" s="101">
        <f t="shared" si="36"/>
        <v>178.49</v>
      </c>
      <c r="W66" s="102">
        <f t="shared" si="37"/>
        <v>0</v>
      </c>
      <c r="X66" s="103">
        <f t="shared" si="38"/>
        <v>178.49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2"/>
        <v>SPITAL JUDETEAN BAIA MARE</v>
      </c>
      <c r="C67" s="71"/>
      <c r="D67" s="71">
        <v>44</v>
      </c>
      <c r="E67" s="72">
        <v>44329</v>
      </c>
      <c r="F67" s="66">
        <v>70.91</v>
      </c>
      <c r="G67" s="60"/>
      <c r="H67" s="193"/>
      <c r="I67" s="62">
        <f t="shared" si="10"/>
        <v>70.91</v>
      </c>
      <c r="J67" s="62"/>
      <c r="L67" s="63">
        <f t="shared" si="33"/>
        <v>70.91</v>
      </c>
      <c r="N67" s="173">
        <f t="shared" si="11"/>
        <v>58</v>
      </c>
      <c r="O67" s="95" t="s">
        <v>36</v>
      </c>
      <c r="P67" s="175" t="s">
        <v>37</v>
      </c>
      <c r="Q67" s="96" t="s">
        <v>37</v>
      </c>
      <c r="R67" s="97" t="s">
        <v>48</v>
      </c>
      <c r="S67" s="98" t="s">
        <v>53</v>
      </c>
      <c r="T67" s="99">
        <f t="shared" si="34"/>
        <v>44</v>
      </c>
      <c r="U67" s="100">
        <f t="shared" si="35"/>
        <v>44329</v>
      </c>
      <c r="V67" s="101">
        <f t="shared" si="36"/>
        <v>70.91</v>
      </c>
      <c r="W67" s="102">
        <f t="shared" si="37"/>
        <v>0</v>
      </c>
      <c r="X67" s="103">
        <f t="shared" si="38"/>
        <v>70.91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2"/>
        <v>SPITAL JUDETEAN BAIA MARE</v>
      </c>
      <c r="C68" s="71"/>
      <c r="D68" s="71">
        <v>192</v>
      </c>
      <c r="E68" s="72">
        <v>44329</v>
      </c>
      <c r="F68" s="66">
        <v>65.6</v>
      </c>
      <c r="G68" s="60"/>
      <c r="H68" s="193"/>
      <c r="I68" s="62">
        <f t="shared" si="10"/>
        <v>65.6</v>
      </c>
      <c r="J68" s="62"/>
      <c r="L68" s="63">
        <f t="shared" si="33"/>
        <v>65.6</v>
      </c>
      <c r="N68" s="173">
        <f t="shared" si="11"/>
        <v>59</v>
      </c>
      <c r="O68" s="95" t="s">
        <v>36</v>
      </c>
      <c r="P68" s="175" t="s">
        <v>37</v>
      </c>
      <c r="Q68" s="96" t="s">
        <v>37</v>
      </c>
      <c r="R68" s="97" t="s">
        <v>48</v>
      </c>
      <c r="S68" s="98" t="s">
        <v>53</v>
      </c>
      <c r="T68" s="99">
        <f t="shared" si="34"/>
        <v>192</v>
      </c>
      <c r="U68" s="100">
        <f t="shared" si="35"/>
        <v>44329</v>
      </c>
      <c r="V68" s="101">
        <f t="shared" si="36"/>
        <v>65.6</v>
      </c>
      <c r="W68" s="102">
        <f t="shared" si="37"/>
        <v>0</v>
      </c>
      <c r="X68" s="103">
        <f t="shared" si="38"/>
        <v>65.6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6">
        <f t="shared" si="41"/>
        <v>60</v>
      </c>
      <c r="B69" s="61" t="str">
        <f t="shared" si="42"/>
        <v>SPITAL JUDETEAN BAIA MARE</v>
      </c>
      <c r="C69" s="71"/>
      <c r="D69" s="71">
        <v>171</v>
      </c>
      <c r="E69" s="72">
        <v>44329</v>
      </c>
      <c r="F69" s="66">
        <v>26.26</v>
      </c>
      <c r="G69" s="60"/>
      <c r="H69" s="193"/>
      <c r="I69" s="62">
        <f t="shared" si="10"/>
        <v>26.26</v>
      </c>
      <c r="J69" s="62"/>
      <c r="L69" s="63">
        <f t="shared" si="33"/>
        <v>26.26</v>
      </c>
      <c r="N69" s="173">
        <f t="shared" si="11"/>
        <v>60</v>
      </c>
      <c r="O69" s="95" t="s">
        <v>36</v>
      </c>
      <c r="P69" s="175" t="s">
        <v>37</v>
      </c>
      <c r="Q69" s="96" t="s">
        <v>37</v>
      </c>
      <c r="R69" s="97" t="s">
        <v>48</v>
      </c>
      <c r="S69" s="98" t="s">
        <v>53</v>
      </c>
      <c r="T69" s="99">
        <f t="shared" si="34"/>
        <v>171</v>
      </c>
      <c r="U69" s="100">
        <f t="shared" si="35"/>
        <v>44329</v>
      </c>
      <c r="V69" s="101">
        <f t="shared" si="36"/>
        <v>26.26</v>
      </c>
      <c r="W69" s="102">
        <f t="shared" si="37"/>
        <v>0</v>
      </c>
      <c r="X69" s="103">
        <f t="shared" si="38"/>
        <v>26.26</v>
      </c>
      <c r="Y69" s="102">
        <f t="shared" si="39"/>
        <v>0</v>
      </c>
      <c r="Z69" s="104">
        <f t="shared" si="40"/>
        <v>0</v>
      </c>
    </row>
    <row r="70" spans="1:26" s="35" customFormat="1" ht="12.75">
      <c r="A70" s="146">
        <f t="shared" si="41"/>
        <v>61</v>
      </c>
      <c r="B70" s="61" t="str">
        <f t="shared" si="42"/>
        <v>SPITAL JUDETEAN BAIA MARE</v>
      </c>
      <c r="C70" s="71"/>
      <c r="D70" s="71">
        <v>701501057</v>
      </c>
      <c r="E70" s="72">
        <v>44330</v>
      </c>
      <c r="F70" s="66">
        <v>134.55</v>
      </c>
      <c r="G70" s="60"/>
      <c r="H70" s="193"/>
      <c r="I70" s="62">
        <f t="shared" si="10"/>
        <v>134.55</v>
      </c>
      <c r="J70" s="62"/>
      <c r="L70" s="63">
        <f t="shared" si="33"/>
        <v>134.55</v>
      </c>
      <c r="N70" s="173">
        <f t="shared" si="11"/>
        <v>61</v>
      </c>
      <c r="O70" s="95" t="s">
        <v>36</v>
      </c>
      <c r="P70" s="175" t="s">
        <v>37</v>
      </c>
      <c r="Q70" s="96" t="s">
        <v>37</v>
      </c>
      <c r="R70" s="97" t="s">
        <v>48</v>
      </c>
      <c r="S70" s="98" t="s">
        <v>53</v>
      </c>
      <c r="T70" s="99">
        <f t="shared" si="34"/>
        <v>701501057</v>
      </c>
      <c r="U70" s="100">
        <f t="shared" si="35"/>
        <v>44330</v>
      </c>
      <c r="V70" s="101">
        <f t="shared" si="36"/>
        <v>134.55</v>
      </c>
      <c r="W70" s="102">
        <f t="shared" si="37"/>
        <v>0</v>
      </c>
      <c r="X70" s="103">
        <f t="shared" si="38"/>
        <v>134.55</v>
      </c>
      <c r="Y70" s="102">
        <f t="shared" si="39"/>
        <v>0</v>
      </c>
      <c r="Z70" s="104">
        <f t="shared" si="40"/>
        <v>0</v>
      </c>
    </row>
    <row r="71" spans="1:26" s="35" customFormat="1" ht="12.75">
      <c r="A71" s="146">
        <f t="shared" si="41"/>
        <v>62</v>
      </c>
      <c r="B71" s="61" t="str">
        <f t="shared" si="42"/>
        <v>SPITAL JUDETEAN BAIA MARE</v>
      </c>
      <c r="C71" s="71"/>
      <c r="D71" s="71">
        <v>195</v>
      </c>
      <c r="E71" s="72">
        <v>44330</v>
      </c>
      <c r="F71" s="66">
        <v>172.35</v>
      </c>
      <c r="G71" s="60"/>
      <c r="H71" s="193"/>
      <c r="I71" s="62">
        <f t="shared" si="10"/>
        <v>172.35</v>
      </c>
      <c r="J71" s="62"/>
      <c r="L71" s="63">
        <f t="shared" si="33"/>
        <v>172.35</v>
      </c>
      <c r="N71" s="173">
        <f t="shared" si="11"/>
        <v>62</v>
      </c>
      <c r="O71" s="95" t="s">
        <v>36</v>
      </c>
      <c r="P71" s="175" t="s">
        <v>37</v>
      </c>
      <c r="Q71" s="96" t="s">
        <v>37</v>
      </c>
      <c r="R71" s="97" t="s">
        <v>48</v>
      </c>
      <c r="S71" s="98" t="s">
        <v>53</v>
      </c>
      <c r="T71" s="99">
        <f t="shared" si="34"/>
        <v>195</v>
      </c>
      <c r="U71" s="100">
        <f t="shared" si="35"/>
        <v>44330</v>
      </c>
      <c r="V71" s="101">
        <f t="shared" si="36"/>
        <v>172.35</v>
      </c>
      <c r="W71" s="102">
        <f t="shared" si="37"/>
        <v>0</v>
      </c>
      <c r="X71" s="103">
        <f t="shared" si="38"/>
        <v>172.35</v>
      </c>
      <c r="Y71" s="102">
        <f t="shared" si="39"/>
        <v>0</v>
      </c>
      <c r="Z71" s="104">
        <f t="shared" si="40"/>
        <v>0</v>
      </c>
    </row>
    <row r="72" spans="1:26" s="35" customFormat="1" ht="12.75">
      <c r="A72" s="146">
        <f t="shared" si="41"/>
        <v>63</v>
      </c>
      <c r="B72" s="61" t="str">
        <f t="shared" si="42"/>
        <v>SPITAL JUDETEAN BAIA MARE</v>
      </c>
      <c r="C72" s="71"/>
      <c r="D72" s="71">
        <v>194</v>
      </c>
      <c r="E72" s="72">
        <v>44330</v>
      </c>
      <c r="F72" s="66">
        <v>399.05</v>
      </c>
      <c r="G72" s="60"/>
      <c r="H72" s="193"/>
      <c r="I72" s="62">
        <f t="shared" si="10"/>
        <v>399.05</v>
      </c>
      <c r="J72" s="62"/>
      <c r="L72" s="63">
        <f t="shared" si="33"/>
        <v>399.05</v>
      </c>
      <c r="N72" s="173">
        <f t="shared" si="11"/>
        <v>63</v>
      </c>
      <c r="O72" s="95" t="s">
        <v>36</v>
      </c>
      <c r="P72" s="175" t="s">
        <v>37</v>
      </c>
      <c r="Q72" s="96" t="s">
        <v>37</v>
      </c>
      <c r="R72" s="97" t="s">
        <v>48</v>
      </c>
      <c r="S72" s="98" t="s">
        <v>53</v>
      </c>
      <c r="T72" s="99">
        <f t="shared" si="34"/>
        <v>194</v>
      </c>
      <c r="U72" s="100">
        <f t="shared" si="35"/>
        <v>44330</v>
      </c>
      <c r="V72" s="101">
        <f t="shared" si="36"/>
        <v>399.05</v>
      </c>
      <c r="W72" s="102">
        <f t="shared" si="37"/>
        <v>0</v>
      </c>
      <c r="X72" s="103">
        <f t="shared" si="38"/>
        <v>399.05</v>
      </c>
      <c r="Y72" s="102">
        <f t="shared" si="39"/>
        <v>0</v>
      </c>
      <c r="Z72" s="104">
        <f t="shared" si="40"/>
        <v>0</v>
      </c>
    </row>
    <row r="73" spans="1:26" s="35" customFormat="1" ht="12.75">
      <c r="A73" s="146">
        <f t="shared" si="41"/>
        <v>64</v>
      </c>
      <c r="B73" s="61" t="str">
        <f t="shared" si="42"/>
        <v>SPITAL JUDETEAN BAIA MARE</v>
      </c>
      <c r="C73" s="71"/>
      <c r="D73" s="71">
        <v>193</v>
      </c>
      <c r="E73" s="72">
        <v>44330</v>
      </c>
      <c r="F73" s="66">
        <v>59.55</v>
      </c>
      <c r="G73" s="60"/>
      <c r="H73" s="193"/>
      <c r="I73" s="62">
        <f t="shared" si="10"/>
        <v>59.55</v>
      </c>
      <c r="J73" s="62"/>
      <c r="L73" s="63">
        <f t="shared" si="33"/>
        <v>59.55</v>
      </c>
      <c r="N73" s="173">
        <f t="shared" si="11"/>
        <v>64</v>
      </c>
      <c r="O73" s="95" t="s">
        <v>36</v>
      </c>
      <c r="P73" s="175" t="s">
        <v>37</v>
      </c>
      <c r="Q73" s="96" t="s">
        <v>37</v>
      </c>
      <c r="R73" s="97" t="s">
        <v>48</v>
      </c>
      <c r="S73" s="98" t="s">
        <v>53</v>
      </c>
      <c r="T73" s="99">
        <f t="shared" si="34"/>
        <v>193</v>
      </c>
      <c r="U73" s="100">
        <f t="shared" si="35"/>
        <v>44330</v>
      </c>
      <c r="V73" s="101">
        <f t="shared" si="36"/>
        <v>59.55</v>
      </c>
      <c r="W73" s="102">
        <f t="shared" si="37"/>
        <v>0</v>
      </c>
      <c r="X73" s="103">
        <f t="shared" si="38"/>
        <v>59.55</v>
      </c>
      <c r="Y73" s="102">
        <f t="shared" si="39"/>
        <v>0</v>
      </c>
      <c r="Z73" s="104">
        <f t="shared" si="40"/>
        <v>0</v>
      </c>
    </row>
    <row r="74" spans="1:26" s="35" customFormat="1" ht="12.75">
      <c r="A74" s="146">
        <f t="shared" si="41"/>
        <v>65</v>
      </c>
      <c r="B74" s="61" t="str">
        <f t="shared" si="42"/>
        <v>SPITAL JUDETEAN BAIA MARE</v>
      </c>
      <c r="C74" s="71"/>
      <c r="D74" s="71">
        <v>182</v>
      </c>
      <c r="E74" s="72">
        <v>44331</v>
      </c>
      <c r="F74" s="66">
        <v>148.42</v>
      </c>
      <c r="G74" s="60"/>
      <c r="H74" s="193"/>
      <c r="I74" s="62">
        <f t="shared" si="10"/>
        <v>148.42</v>
      </c>
      <c r="J74" s="62"/>
      <c r="L74" s="63">
        <f t="shared" si="33"/>
        <v>148.42</v>
      </c>
      <c r="N74" s="173">
        <f t="shared" si="11"/>
        <v>65</v>
      </c>
      <c r="O74" s="95" t="s">
        <v>36</v>
      </c>
      <c r="P74" s="175" t="s">
        <v>37</v>
      </c>
      <c r="Q74" s="96" t="s">
        <v>37</v>
      </c>
      <c r="R74" s="97" t="s">
        <v>48</v>
      </c>
      <c r="S74" s="98" t="s">
        <v>53</v>
      </c>
      <c r="T74" s="99">
        <f t="shared" si="34"/>
        <v>182</v>
      </c>
      <c r="U74" s="100">
        <f t="shared" si="35"/>
        <v>44331</v>
      </c>
      <c r="V74" s="101">
        <f t="shared" si="36"/>
        <v>148.42</v>
      </c>
      <c r="W74" s="102">
        <f t="shared" si="37"/>
        <v>0</v>
      </c>
      <c r="X74" s="103">
        <f t="shared" si="38"/>
        <v>148.42</v>
      </c>
      <c r="Y74" s="102">
        <f t="shared" si="39"/>
        <v>0</v>
      </c>
      <c r="Z74" s="104">
        <f t="shared" si="40"/>
        <v>0</v>
      </c>
    </row>
    <row r="75" spans="1:26" s="35" customFormat="1" ht="12.75">
      <c r="A75" s="146">
        <f aca="true" t="shared" si="43" ref="A75:B78">N75</f>
        <v>66</v>
      </c>
      <c r="B75" s="61" t="str">
        <f t="shared" si="43"/>
        <v>SPITAL JUDETEAN BAIA MARE</v>
      </c>
      <c r="C75" s="71"/>
      <c r="D75" s="71">
        <v>196</v>
      </c>
      <c r="E75" s="72">
        <v>44333</v>
      </c>
      <c r="F75" s="66">
        <v>391.07</v>
      </c>
      <c r="G75" s="60"/>
      <c r="H75" s="193"/>
      <c r="I75" s="62">
        <f aca="true" t="shared" si="44" ref="I75:I88">F75-G75-H75-J75</f>
        <v>391.07</v>
      </c>
      <c r="J75" s="62"/>
      <c r="L75" s="63">
        <f t="shared" si="33"/>
        <v>391.07</v>
      </c>
      <c r="N75" s="173">
        <f t="shared" si="11"/>
        <v>66</v>
      </c>
      <c r="O75" s="95" t="s">
        <v>36</v>
      </c>
      <c r="P75" s="175" t="s">
        <v>37</v>
      </c>
      <c r="Q75" s="96" t="s">
        <v>37</v>
      </c>
      <c r="R75" s="97" t="s">
        <v>48</v>
      </c>
      <c r="S75" s="98" t="s">
        <v>53</v>
      </c>
      <c r="T75" s="99">
        <f t="shared" si="34"/>
        <v>196</v>
      </c>
      <c r="U75" s="100">
        <f t="shared" si="35"/>
        <v>44333</v>
      </c>
      <c r="V75" s="101">
        <f t="shared" si="36"/>
        <v>391.07</v>
      </c>
      <c r="W75" s="102">
        <f t="shared" si="37"/>
        <v>0</v>
      </c>
      <c r="X75" s="103">
        <f t="shared" si="38"/>
        <v>391.07</v>
      </c>
      <c r="Y75" s="102">
        <f t="shared" si="39"/>
        <v>0</v>
      </c>
      <c r="Z75" s="104">
        <f t="shared" si="40"/>
        <v>0</v>
      </c>
    </row>
    <row r="76" spans="1:26" s="35" customFormat="1" ht="12.75">
      <c r="A76" s="146">
        <f t="shared" si="43"/>
        <v>67</v>
      </c>
      <c r="B76" s="61" t="str">
        <f t="shared" si="43"/>
        <v>SPITAL JUDETEAN BAIA MARE</v>
      </c>
      <c r="C76" s="71"/>
      <c r="D76" s="71">
        <v>180</v>
      </c>
      <c r="E76" s="72">
        <v>44333</v>
      </c>
      <c r="F76" s="66">
        <v>51.48</v>
      </c>
      <c r="G76" s="60"/>
      <c r="H76" s="193"/>
      <c r="I76" s="62">
        <f t="shared" si="44"/>
        <v>51.48</v>
      </c>
      <c r="J76" s="62"/>
      <c r="L76" s="63">
        <f t="shared" si="33"/>
        <v>51.48</v>
      </c>
      <c r="N76" s="173">
        <f aca="true" t="shared" si="45" ref="N76:N89">N75+1</f>
        <v>67</v>
      </c>
      <c r="O76" s="95" t="s">
        <v>36</v>
      </c>
      <c r="P76" s="175" t="s">
        <v>37</v>
      </c>
      <c r="Q76" s="96" t="s">
        <v>37</v>
      </c>
      <c r="R76" s="97" t="s">
        <v>48</v>
      </c>
      <c r="S76" s="98" t="s">
        <v>53</v>
      </c>
      <c r="T76" s="99">
        <f t="shared" si="34"/>
        <v>180</v>
      </c>
      <c r="U76" s="100">
        <f t="shared" si="35"/>
        <v>44333</v>
      </c>
      <c r="V76" s="101">
        <f t="shared" si="36"/>
        <v>51.48</v>
      </c>
      <c r="W76" s="102">
        <f t="shared" si="37"/>
        <v>0</v>
      </c>
      <c r="X76" s="103">
        <f t="shared" si="38"/>
        <v>51.48</v>
      </c>
      <c r="Y76" s="102">
        <f t="shared" si="39"/>
        <v>0</v>
      </c>
      <c r="Z76" s="104">
        <f t="shared" si="40"/>
        <v>0</v>
      </c>
    </row>
    <row r="77" spans="1:26" s="35" customFormat="1" ht="12.75">
      <c r="A77" s="146">
        <f t="shared" si="43"/>
        <v>68</v>
      </c>
      <c r="B77" s="61" t="str">
        <f t="shared" si="43"/>
        <v>SPITAL JUDETEAN BAIA MARE</v>
      </c>
      <c r="C77" s="71"/>
      <c r="D77" s="71">
        <v>1227188</v>
      </c>
      <c r="E77" s="72">
        <v>44333</v>
      </c>
      <c r="F77" s="66">
        <v>116.44</v>
      </c>
      <c r="G77" s="60"/>
      <c r="H77" s="193"/>
      <c r="I77" s="62">
        <f t="shared" si="44"/>
        <v>116.44</v>
      </c>
      <c r="J77" s="62"/>
      <c r="L77" s="63">
        <f t="shared" si="33"/>
        <v>116.44</v>
      </c>
      <c r="N77" s="173">
        <f t="shared" si="45"/>
        <v>68</v>
      </c>
      <c r="O77" s="95" t="s">
        <v>36</v>
      </c>
      <c r="P77" s="175" t="s">
        <v>37</v>
      </c>
      <c r="Q77" s="96" t="s">
        <v>37</v>
      </c>
      <c r="R77" s="97" t="s">
        <v>48</v>
      </c>
      <c r="S77" s="98" t="s">
        <v>53</v>
      </c>
      <c r="T77" s="99">
        <f t="shared" si="34"/>
        <v>1227188</v>
      </c>
      <c r="U77" s="100">
        <f t="shared" si="35"/>
        <v>44333</v>
      </c>
      <c r="V77" s="101">
        <f t="shared" si="36"/>
        <v>116.44</v>
      </c>
      <c r="W77" s="102">
        <f t="shared" si="37"/>
        <v>0</v>
      </c>
      <c r="X77" s="103">
        <f t="shared" si="38"/>
        <v>116.44</v>
      </c>
      <c r="Y77" s="102">
        <f t="shared" si="39"/>
        <v>0</v>
      </c>
      <c r="Z77" s="104">
        <f t="shared" si="40"/>
        <v>0</v>
      </c>
    </row>
    <row r="78" spans="1:26" s="35" customFormat="1" ht="12.75">
      <c r="A78" s="146">
        <f t="shared" si="43"/>
        <v>69</v>
      </c>
      <c r="B78" s="61" t="str">
        <f t="shared" si="43"/>
        <v>SPITAL JUDETEAN BAIA MARE</v>
      </c>
      <c r="C78" s="71"/>
      <c r="D78" s="71">
        <v>414</v>
      </c>
      <c r="E78" s="72">
        <v>44333</v>
      </c>
      <c r="F78" s="66">
        <v>669.19</v>
      </c>
      <c r="G78" s="60"/>
      <c r="H78" s="193"/>
      <c r="I78" s="62">
        <f t="shared" si="44"/>
        <v>147.36</v>
      </c>
      <c r="J78" s="62">
        <v>521.83</v>
      </c>
      <c r="L78" s="63">
        <f t="shared" si="33"/>
        <v>669.19</v>
      </c>
      <c r="N78" s="173">
        <f t="shared" si="45"/>
        <v>69</v>
      </c>
      <c r="O78" s="95" t="s">
        <v>36</v>
      </c>
      <c r="P78" s="175" t="s">
        <v>37</v>
      </c>
      <c r="Q78" s="96" t="s">
        <v>37</v>
      </c>
      <c r="R78" s="97" t="s">
        <v>48</v>
      </c>
      <c r="S78" s="98" t="s">
        <v>53</v>
      </c>
      <c r="T78" s="99">
        <f t="shared" si="34"/>
        <v>414</v>
      </c>
      <c r="U78" s="100">
        <f t="shared" si="35"/>
        <v>44333</v>
      </c>
      <c r="V78" s="101">
        <f t="shared" si="36"/>
        <v>669.19</v>
      </c>
      <c r="W78" s="102">
        <f t="shared" si="37"/>
        <v>521.83</v>
      </c>
      <c r="X78" s="103">
        <f t="shared" si="38"/>
        <v>147.36</v>
      </c>
      <c r="Y78" s="102">
        <f t="shared" si="39"/>
        <v>0</v>
      </c>
      <c r="Z78" s="104">
        <f t="shared" si="40"/>
        <v>521.83</v>
      </c>
    </row>
    <row r="79" spans="1:26" s="36" customFormat="1" ht="13.5" thickBot="1">
      <c r="A79" s="146">
        <f aca="true" t="shared" si="46" ref="A79:A89">N79</f>
        <v>70</v>
      </c>
      <c r="B79" s="227" t="str">
        <f aca="true" t="shared" si="47" ref="B79:B89">O79</f>
        <v>TOTAL SPITAL JUDETEAN BAIA MARE</v>
      </c>
      <c r="C79" s="220"/>
      <c r="D79" s="220"/>
      <c r="E79" s="221"/>
      <c r="F79" s="222">
        <f>SUM(F10:F78)</f>
        <v>10833.589999999998</v>
      </c>
      <c r="G79" s="222">
        <f>SUM(G10:G78)</f>
        <v>0</v>
      </c>
      <c r="H79" s="222">
        <f>SUM(H10:H78)</f>
        <v>102.26</v>
      </c>
      <c r="I79" s="224">
        <f t="shared" si="44"/>
        <v>10209.499999999998</v>
      </c>
      <c r="J79" s="223">
        <f>SUM(J10:J78)</f>
        <v>521.83</v>
      </c>
      <c r="L79" s="63">
        <f aca="true" t="shared" si="48" ref="L79:L89">F79</f>
        <v>10833.589999999998</v>
      </c>
      <c r="N79" s="173">
        <f t="shared" si="45"/>
        <v>70</v>
      </c>
      <c r="O79" s="228" t="s">
        <v>72</v>
      </c>
      <c r="P79" s="175" t="s">
        <v>37</v>
      </c>
      <c r="Q79" s="96" t="s">
        <v>37</v>
      </c>
      <c r="R79" s="97" t="s">
        <v>48</v>
      </c>
      <c r="S79" s="98" t="s">
        <v>71</v>
      </c>
      <c r="T79" s="105"/>
      <c r="U79" s="106"/>
      <c r="V79" s="107">
        <f>SUM(V10:V78)</f>
        <v>10833.589999999998</v>
      </c>
      <c r="W79" s="107">
        <f>SUM(W10:W78)</f>
        <v>624.09</v>
      </c>
      <c r="X79" s="107">
        <f>SUM(X10:X78)</f>
        <v>10209.499999999998</v>
      </c>
      <c r="Y79" s="107">
        <f>SUM(Y10:Y78)</f>
        <v>102.26</v>
      </c>
      <c r="Z79" s="108">
        <f>SUM(Z10:Z78)</f>
        <v>521.83</v>
      </c>
    </row>
    <row r="80" spans="1:26" s="35" customFormat="1" ht="14.25" customHeight="1">
      <c r="A80" s="146">
        <f t="shared" si="46"/>
        <v>71</v>
      </c>
      <c r="B80" s="188" t="str">
        <f t="shared" si="47"/>
        <v>SPITAL MUNICIPAL SIGHET</v>
      </c>
      <c r="C80" s="189" t="s">
        <v>79</v>
      </c>
      <c r="D80" s="189">
        <v>701501061</v>
      </c>
      <c r="E80" s="190">
        <v>44347</v>
      </c>
      <c r="F80" s="191">
        <v>209.11</v>
      </c>
      <c r="G80" s="192"/>
      <c r="H80" s="193"/>
      <c r="I80" s="194">
        <f t="shared" si="44"/>
        <v>209.11</v>
      </c>
      <c r="J80" s="62"/>
      <c r="L80" s="63">
        <f t="shared" si="48"/>
        <v>209.11</v>
      </c>
      <c r="N80" s="173">
        <f t="shared" si="45"/>
        <v>71</v>
      </c>
      <c r="O80" s="85" t="s">
        <v>62</v>
      </c>
      <c r="P80" s="86" t="s">
        <v>63</v>
      </c>
      <c r="Q80" s="86" t="s">
        <v>63</v>
      </c>
      <c r="R80" s="87" t="s">
        <v>59</v>
      </c>
      <c r="S80" s="88" t="s">
        <v>60</v>
      </c>
      <c r="T80" s="89">
        <f>D80</f>
        <v>701501061</v>
      </c>
      <c r="U80" s="90">
        <f>IF(E80=0,"0",E80)</f>
        <v>44347</v>
      </c>
      <c r="V80" s="91">
        <f>F80</f>
        <v>209.11</v>
      </c>
      <c r="W80" s="92">
        <f>V80-X80</f>
        <v>0</v>
      </c>
      <c r="X80" s="93">
        <f>I80</f>
        <v>209.11</v>
      </c>
      <c r="Y80" s="185">
        <f>G80+H80</f>
        <v>0</v>
      </c>
      <c r="Z80" s="94">
        <f>W80-Y80</f>
        <v>0</v>
      </c>
    </row>
    <row r="81" spans="1:26" s="35" customFormat="1" ht="14.25" customHeight="1">
      <c r="A81" s="146">
        <f t="shared" si="46"/>
        <v>72</v>
      </c>
      <c r="B81" s="61" t="str">
        <f t="shared" si="47"/>
        <v>SPITAL MUNICIPAL SIGHET</v>
      </c>
      <c r="C81" s="71"/>
      <c r="D81" s="71"/>
      <c r="E81" s="72"/>
      <c r="F81" s="73"/>
      <c r="G81" s="60"/>
      <c r="H81" s="10"/>
      <c r="I81" s="62">
        <f t="shared" si="44"/>
        <v>0</v>
      </c>
      <c r="J81" s="62"/>
      <c r="L81" s="63">
        <f t="shared" si="48"/>
        <v>0</v>
      </c>
      <c r="N81" s="173">
        <f t="shared" si="45"/>
        <v>72</v>
      </c>
      <c r="O81" s="182" t="s">
        <v>62</v>
      </c>
      <c r="P81" s="96" t="s">
        <v>63</v>
      </c>
      <c r="Q81" s="96" t="s">
        <v>63</v>
      </c>
      <c r="R81" s="97" t="s">
        <v>59</v>
      </c>
      <c r="S81" s="98" t="s">
        <v>67</v>
      </c>
      <c r="T81" s="99">
        <f>D81</f>
        <v>0</v>
      </c>
      <c r="U81" s="100" t="str">
        <f>IF(E81=0,"0",E81)</f>
        <v>0</v>
      </c>
      <c r="V81" s="101">
        <f>F81</f>
        <v>0</v>
      </c>
      <c r="W81" s="102">
        <f>V81-X81</f>
        <v>0</v>
      </c>
      <c r="X81" s="103">
        <f>I81</f>
        <v>0</v>
      </c>
      <c r="Y81" s="147">
        <f>G81+H81</f>
        <v>0</v>
      </c>
      <c r="Z81" s="104">
        <f>W81-Y81</f>
        <v>0</v>
      </c>
    </row>
    <row r="82" spans="1:26" s="35" customFormat="1" ht="14.25" customHeight="1">
      <c r="A82" s="146">
        <f t="shared" si="46"/>
        <v>73</v>
      </c>
      <c r="B82" s="61" t="str">
        <f t="shared" si="47"/>
        <v>SPITAL MUNICIPAL SIGHET</v>
      </c>
      <c r="C82" s="71"/>
      <c r="D82" s="71"/>
      <c r="E82" s="72"/>
      <c r="F82" s="73"/>
      <c r="G82" s="60"/>
      <c r="H82" s="10"/>
      <c r="I82" s="62">
        <f t="shared" si="44"/>
        <v>0</v>
      </c>
      <c r="J82" s="62"/>
      <c r="L82" s="63">
        <f t="shared" si="48"/>
        <v>0</v>
      </c>
      <c r="N82" s="173">
        <f t="shared" si="45"/>
        <v>73</v>
      </c>
      <c r="O82" s="95" t="s">
        <v>62</v>
      </c>
      <c r="P82" s="96" t="s">
        <v>63</v>
      </c>
      <c r="Q82" s="96" t="s">
        <v>63</v>
      </c>
      <c r="R82" s="97" t="s">
        <v>59</v>
      </c>
      <c r="S82" s="98" t="s">
        <v>60</v>
      </c>
      <c r="T82" s="99">
        <f>D82</f>
        <v>0</v>
      </c>
      <c r="U82" s="100" t="str">
        <f>IF(E82=0,"0",E82)</f>
        <v>0</v>
      </c>
      <c r="V82" s="101">
        <f>F82</f>
        <v>0</v>
      </c>
      <c r="W82" s="102">
        <f>V82-X82</f>
        <v>0</v>
      </c>
      <c r="X82" s="103">
        <f>I82</f>
        <v>0</v>
      </c>
      <c r="Y82" s="147">
        <f>G82+H82</f>
        <v>0</v>
      </c>
      <c r="Z82" s="104">
        <f>W82-Y82</f>
        <v>0</v>
      </c>
    </row>
    <row r="83" spans="1:26" s="36" customFormat="1" ht="13.5" thickBot="1">
      <c r="A83" s="146">
        <f t="shared" si="46"/>
        <v>74</v>
      </c>
      <c r="B83" s="208" t="str">
        <f t="shared" si="47"/>
        <v>TOTAL SPITAL SIGHET</v>
      </c>
      <c r="C83" s="209"/>
      <c r="D83" s="209"/>
      <c r="E83" s="210"/>
      <c r="F83" s="211">
        <f>SUM(F80:F82)</f>
        <v>209.11</v>
      </c>
      <c r="G83" s="211">
        <f>SUM(G80:G82)</f>
        <v>0</v>
      </c>
      <c r="H83" s="211">
        <f>SUM(H80:H82)</f>
        <v>0</v>
      </c>
      <c r="I83" s="225">
        <f t="shared" si="44"/>
        <v>209.11</v>
      </c>
      <c r="J83" s="212">
        <f>SUM(J80:J82)</f>
        <v>0</v>
      </c>
      <c r="L83" s="63">
        <f t="shared" si="48"/>
        <v>209.11</v>
      </c>
      <c r="N83" s="173">
        <f t="shared" si="45"/>
        <v>74</v>
      </c>
      <c r="O83" s="186" t="s">
        <v>61</v>
      </c>
      <c r="P83" s="155"/>
      <c r="Q83" s="155"/>
      <c r="R83" s="167"/>
      <c r="S83" s="156"/>
      <c r="T83" s="157"/>
      <c r="U83" s="158"/>
      <c r="V83" s="159">
        <f>SUM(V80:V82)</f>
        <v>209.11</v>
      </c>
      <c r="W83" s="159">
        <f>SUM(W80:W82)</f>
        <v>0</v>
      </c>
      <c r="X83" s="159">
        <f>SUM(X80:X82)</f>
        <v>209.11</v>
      </c>
      <c r="Y83" s="160">
        <f>SUM(Y80:Y82)</f>
        <v>0</v>
      </c>
      <c r="Z83" s="161">
        <f>SUM(Z80:Z82)</f>
        <v>0</v>
      </c>
    </row>
    <row r="84" spans="1:26" s="35" customFormat="1" ht="14.25" customHeight="1">
      <c r="A84" s="146">
        <f t="shared" si="46"/>
        <v>75</v>
      </c>
      <c r="B84" s="213" t="str">
        <f t="shared" si="47"/>
        <v>SPITAL PNEUMOFTIZIOLOGIE BAIA MARE</v>
      </c>
      <c r="C84" s="214" t="s">
        <v>76</v>
      </c>
      <c r="D84" s="214">
        <v>169</v>
      </c>
      <c r="E84" s="215">
        <v>44333</v>
      </c>
      <c r="F84" s="216">
        <v>157.32</v>
      </c>
      <c r="G84" s="217"/>
      <c r="H84" s="218"/>
      <c r="I84" s="219">
        <f t="shared" si="44"/>
        <v>157.32</v>
      </c>
      <c r="J84" s="219"/>
      <c r="L84" s="63">
        <f t="shared" si="48"/>
        <v>157.32</v>
      </c>
      <c r="N84" s="173">
        <f t="shared" si="45"/>
        <v>75</v>
      </c>
      <c r="O84" s="85" t="s">
        <v>54</v>
      </c>
      <c r="P84" s="86" t="s">
        <v>37</v>
      </c>
      <c r="Q84" s="183" t="s">
        <v>37</v>
      </c>
      <c r="R84" s="87" t="s">
        <v>55</v>
      </c>
      <c r="S84" s="184" t="s">
        <v>57</v>
      </c>
      <c r="T84" s="89">
        <f>D84</f>
        <v>169</v>
      </c>
      <c r="U84" s="90">
        <f>IF(E84=0,"0",E84)</f>
        <v>44333</v>
      </c>
      <c r="V84" s="91">
        <f>F84</f>
        <v>157.32</v>
      </c>
      <c r="W84" s="92">
        <f>V84-X84</f>
        <v>0</v>
      </c>
      <c r="X84" s="93">
        <f>I84</f>
        <v>157.32</v>
      </c>
      <c r="Y84" s="185">
        <f>G84+H84</f>
        <v>0</v>
      </c>
      <c r="Z84" s="94">
        <f>W84-Y84</f>
        <v>0</v>
      </c>
    </row>
    <row r="85" spans="1:26" s="35" customFormat="1" ht="14.25" customHeight="1">
      <c r="A85" s="146">
        <f t="shared" si="46"/>
        <v>76</v>
      </c>
      <c r="B85" s="61" t="str">
        <f t="shared" si="47"/>
        <v>SPITAL PNEUMOFTIZIOLOGIE BAIA MARE</v>
      </c>
      <c r="C85" s="71"/>
      <c r="D85" s="71">
        <v>90</v>
      </c>
      <c r="E85" s="72">
        <v>44336</v>
      </c>
      <c r="F85" s="73">
        <v>100.99</v>
      </c>
      <c r="G85" s="60"/>
      <c r="H85" s="10"/>
      <c r="I85" s="62">
        <f t="shared" si="44"/>
        <v>100.99</v>
      </c>
      <c r="J85" s="62"/>
      <c r="L85" s="63">
        <f t="shared" si="48"/>
        <v>100.99</v>
      </c>
      <c r="N85" s="173">
        <f t="shared" si="45"/>
        <v>76</v>
      </c>
      <c r="O85" s="95" t="s">
        <v>54</v>
      </c>
      <c r="P85" s="96" t="s">
        <v>37</v>
      </c>
      <c r="Q85" s="148" t="s">
        <v>37</v>
      </c>
      <c r="R85" s="97" t="s">
        <v>55</v>
      </c>
      <c r="S85" s="149" t="s">
        <v>57</v>
      </c>
      <c r="T85" s="99">
        <f>D85</f>
        <v>90</v>
      </c>
      <c r="U85" s="100">
        <f>IF(E85=0,"0",E85)</f>
        <v>44336</v>
      </c>
      <c r="V85" s="101">
        <f>F85</f>
        <v>100.99</v>
      </c>
      <c r="W85" s="102">
        <f>V85-X85</f>
        <v>0</v>
      </c>
      <c r="X85" s="103">
        <f>I85</f>
        <v>100.99</v>
      </c>
      <c r="Y85" s="147">
        <f>G85+H85</f>
        <v>0</v>
      </c>
      <c r="Z85" s="104">
        <f>W85-Y85</f>
        <v>0</v>
      </c>
    </row>
    <row r="86" spans="1:26" s="35" customFormat="1" ht="14.25" customHeight="1">
      <c r="A86" s="146">
        <f t="shared" si="46"/>
        <v>77</v>
      </c>
      <c r="B86" s="61" t="str">
        <f t="shared" si="47"/>
        <v>SPITAL PNEUMOFTIZIOLOGIE BAIA MARE</v>
      </c>
      <c r="C86" s="71"/>
      <c r="D86" s="71">
        <v>8076</v>
      </c>
      <c r="E86" s="72">
        <v>44321</v>
      </c>
      <c r="F86" s="73">
        <v>100.7</v>
      </c>
      <c r="G86" s="60"/>
      <c r="H86" s="10"/>
      <c r="I86" s="62">
        <f t="shared" si="44"/>
        <v>100.7</v>
      </c>
      <c r="J86" s="62"/>
      <c r="L86" s="63">
        <f t="shared" si="48"/>
        <v>100.7</v>
      </c>
      <c r="N86" s="173">
        <f t="shared" si="45"/>
        <v>77</v>
      </c>
      <c r="O86" s="95" t="s">
        <v>54</v>
      </c>
      <c r="P86" s="96" t="s">
        <v>37</v>
      </c>
      <c r="Q86" s="148" t="s">
        <v>37</v>
      </c>
      <c r="R86" s="97" t="s">
        <v>55</v>
      </c>
      <c r="S86" s="149" t="s">
        <v>77</v>
      </c>
      <c r="T86" s="99"/>
      <c r="U86" s="100"/>
      <c r="V86" s="101"/>
      <c r="W86" s="102"/>
      <c r="X86" s="103"/>
      <c r="Y86" s="147"/>
      <c r="Z86" s="104"/>
    </row>
    <row r="87" spans="1:26" s="35" customFormat="1" ht="14.25" customHeight="1">
      <c r="A87" s="146">
        <f t="shared" si="46"/>
        <v>78</v>
      </c>
      <c r="B87" s="61" t="str">
        <f t="shared" si="47"/>
        <v>SPITAL PNEUMOFTIZIOLOGIE BAIA MARE</v>
      </c>
      <c r="C87" s="71"/>
      <c r="D87" s="71">
        <v>304030</v>
      </c>
      <c r="E87" s="72">
        <v>44334</v>
      </c>
      <c r="F87" s="73">
        <v>62.38</v>
      </c>
      <c r="G87" s="60"/>
      <c r="H87" s="10"/>
      <c r="I87" s="62">
        <f t="shared" si="44"/>
        <v>62.38</v>
      </c>
      <c r="J87" s="62"/>
      <c r="L87" s="63">
        <f t="shared" si="48"/>
        <v>62.38</v>
      </c>
      <c r="N87" s="173">
        <f t="shared" si="45"/>
        <v>78</v>
      </c>
      <c r="O87" s="95" t="s">
        <v>54</v>
      </c>
      <c r="P87" s="96" t="s">
        <v>37</v>
      </c>
      <c r="Q87" s="148" t="s">
        <v>37</v>
      </c>
      <c r="R87" s="97" t="s">
        <v>55</v>
      </c>
      <c r="S87" s="149" t="s">
        <v>57</v>
      </c>
      <c r="T87" s="99">
        <f>D87</f>
        <v>304030</v>
      </c>
      <c r="U87" s="100">
        <f>IF(E87=0,"0",E87)</f>
        <v>44334</v>
      </c>
      <c r="V87" s="101">
        <f>F87</f>
        <v>62.38</v>
      </c>
      <c r="W87" s="102">
        <f>V87-X87</f>
        <v>0</v>
      </c>
      <c r="X87" s="103">
        <f>I87</f>
        <v>62.38</v>
      </c>
      <c r="Y87" s="147">
        <f>G87+H87</f>
        <v>0</v>
      </c>
      <c r="Z87" s="104">
        <f>W87-Y87</f>
        <v>0</v>
      </c>
    </row>
    <row r="88" spans="1:26" s="36" customFormat="1" ht="13.5" thickBot="1">
      <c r="A88" s="146">
        <f t="shared" si="46"/>
        <v>79</v>
      </c>
      <c r="B88" s="150" t="str">
        <f t="shared" si="47"/>
        <v>TOTAL SPITAL PNEUMOFTIZIOLOGIE</v>
      </c>
      <c r="C88" s="151"/>
      <c r="D88" s="151"/>
      <c r="E88" s="152"/>
      <c r="F88" s="153">
        <f>SUM(F84:F87)</f>
        <v>421.39</v>
      </c>
      <c r="G88" s="153">
        <f>SUM(G84:G87)</f>
        <v>0</v>
      </c>
      <c r="H88" s="153">
        <f>SUM(H84:H87)</f>
        <v>0</v>
      </c>
      <c r="I88" s="224">
        <f t="shared" si="44"/>
        <v>421.39</v>
      </c>
      <c r="J88" s="154">
        <f>SUM(J84:J87)</f>
        <v>0</v>
      </c>
      <c r="L88" s="63">
        <f t="shared" si="48"/>
        <v>421.39</v>
      </c>
      <c r="N88" s="173">
        <f t="shared" si="45"/>
        <v>79</v>
      </c>
      <c r="O88" s="186" t="s">
        <v>56</v>
      </c>
      <c r="P88" s="155"/>
      <c r="Q88" s="155"/>
      <c r="R88" s="166"/>
      <c r="S88" s="156"/>
      <c r="T88" s="157"/>
      <c r="U88" s="158"/>
      <c r="V88" s="159">
        <f>SUM(V84:V87)</f>
        <v>320.69</v>
      </c>
      <c r="W88" s="159">
        <f>SUM(W84:W87)</f>
        <v>0</v>
      </c>
      <c r="X88" s="159">
        <f>SUM(X84:X87)</f>
        <v>320.69</v>
      </c>
      <c r="Y88" s="160">
        <f>SUM(Y84:Y87)</f>
        <v>0</v>
      </c>
      <c r="Z88" s="161">
        <f>SUM(Z84:Z87)</f>
        <v>0</v>
      </c>
    </row>
    <row r="89" spans="1:26" s="37" customFormat="1" ht="13.5" thickBot="1">
      <c r="A89" s="146">
        <f t="shared" si="46"/>
        <v>80</v>
      </c>
      <c r="B89" s="162" t="str">
        <f t="shared" si="47"/>
        <v>TOTAL</v>
      </c>
      <c r="C89" s="163"/>
      <c r="D89" s="163"/>
      <c r="E89" s="164"/>
      <c r="F89" s="165">
        <f>SUM(F10:F88)/2</f>
        <v>11464.09</v>
      </c>
      <c r="G89" s="165">
        <f>SUM(G10:G88)/2</f>
        <v>0</v>
      </c>
      <c r="H89" s="165">
        <f>SUM(H10:H88)/2</f>
        <v>102.26</v>
      </c>
      <c r="I89" s="165">
        <f>SUM(I10:I88)/2</f>
        <v>10840</v>
      </c>
      <c r="J89" s="226">
        <f>SUM(J10:J88)/2</f>
        <v>521.83</v>
      </c>
      <c r="L89" s="63">
        <f t="shared" si="48"/>
        <v>11464.09</v>
      </c>
      <c r="N89" s="173">
        <f t="shared" si="45"/>
        <v>80</v>
      </c>
      <c r="O89" s="176" t="s">
        <v>52</v>
      </c>
      <c r="P89" s="177"/>
      <c r="Q89" s="177"/>
      <c r="R89" s="178"/>
      <c r="S89" s="178"/>
      <c r="T89" s="179"/>
      <c r="U89" s="180"/>
      <c r="V89" s="181">
        <f>SUM(V10:V88)/2</f>
        <v>11363.39</v>
      </c>
      <c r="W89" s="181">
        <f>SUM(W10:W88)/2</f>
        <v>624.09</v>
      </c>
      <c r="X89" s="181">
        <f>SUM(X10:X88)/2</f>
        <v>10739.3</v>
      </c>
      <c r="Y89" s="181">
        <f>SUM(Y10:Y88)/2</f>
        <v>102.26</v>
      </c>
      <c r="Z89" s="181">
        <f>SUM(Z10:Z88)/2</f>
        <v>521.83</v>
      </c>
    </row>
    <row r="90" spans="1:26" s="37" customFormat="1" ht="12.75">
      <c r="A90" s="38"/>
      <c r="B90" s="39"/>
      <c r="C90" s="40"/>
      <c r="D90" s="40"/>
      <c r="E90" s="40"/>
      <c r="F90" s="41"/>
      <c r="G90" s="41"/>
      <c r="H90" s="41"/>
      <c r="I90" s="199"/>
      <c r="J90" s="41"/>
      <c r="L90" s="59"/>
      <c r="N90" s="109"/>
      <c r="O90" s="110"/>
      <c r="P90" s="111"/>
      <c r="Q90" s="111"/>
      <c r="R90" s="112"/>
      <c r="S90" s="112"/>
      <c r="T90" s="113"/>
      <c r="U90" s="113"/>
      <c r="V90" s="114"/>
      <c r="W90" s="114"/>
      <c r="X90" s="114"/>
      <c r="Y90" s="114"/>
      <c r="Z90" s="114"/>
    </row>
    <row r="91" spans="1:26" s="7" customFormat="1" ht="12">
      <c r="A91" s="9"/>
      <c r="B91" s="68" t="s">
        <v>73</v>
      </c>
      <c r="C91" s="248" t="s">
        <v>43</v>
      </c>
      <c r="D91" s="248"/>
      <c r="F91" s="69" t="s">
        <v>28</v>
      </c>
      <c r="I91" s="200" t="s">
        <v>65</v>
      </c>
      <c r="J91" s="6"/>
      <c r="L91" s="43"/>
      <c r="N91" s="13"/>
      <c r="O91" s="80" t="s">
        <v>7</v>
      </c>
      <c r="P91" s="80"/>
      <c r="Q91" s="80"/>
      <c r="R91" s="80"/>
      <c r="S91" s="80"/>
      <c r="T91" s="80"/>
      <c r="U91" s="115"/>
      <c r="V91" s="80"/>
      <c r="W91" s="16"/>
      <c r="X91" s="13"/>
      <c r="Y91" s="13"/>
      <c r="Z91" s="13"/>
    </row>
    <row r="92" spans="1:26" s="7" customFormat="1" ht="12.75">
      <c r="A92" s="8"/>
      <c r="B92" s="70" t="s">
        <v>29</v>
      </c>
      <c r="C92" s="249" t="s">
        <v>44</v>
      </c>
      <c r="D92" s="249"/>
      <c r="F92" s="68" t="s">
        <v>45</v>
      </c>
      <c r="I92" s="200" t="s">
        <v>46</v>
      </c>
      <c r="J92" s="6"/>
      <c r="L92" s="5"/>
      <c r="N92" s="13"/>
      <c r="O92" s="13"/>
      <c r="P92" s="13"/>
      <c r="Q92" s="13"/>
      <c r="R92" s="13"/>
      <c r="S92" s="13"/>
      <c r="T92" s="76"/>
      <c r="U92" s="77"/>
      <c r="V92" s="16"/>
      <c r="W92" s="16"/>
      <c r="X92" s="13"/>
      <c r="Y92" s="13"/>
      <c r="Z92" s="13"/>
    </row>
    <row r="93" spans="1:26" ht="13.5">
      <c r="A93" s="8"/>
      <c r="C93" s="249" t="s">
        <v>40</v>
      </c>
      <c r="D93" s="249"/>
      <c r="F93" s="129" t="s">
        <v>50</v>
      </c>
      <c r="I93" s="201"/>
      <c r="K93" s="34"/>
      <c r="L93" s="1"/>
      <c r="N93" s="13"/>
      <c r="O93" s="250" t="s">
        <v>8</v>
      </c>
      <c r="P93" s="251"/>
      <c r="Q93" s="252" t="s">
        <v>9</v>
      </c>
      <c r="R93" s="253"/>
      <c r="S93" s="254" t="s">
        <v>20</v>
      </c>
      <c r="T93" s="241"/>
      <c r="U93" s="241"/>
      <c r="V93" s="242"/>
      <c r="W93" s="241" t="s">
        <v>18</v>
      </c>
      <c r="X93" s="241"/>
      <c r="Y93" s="241"/>
      <c r="Z93" s="242"/>
    </row>
    <row r="94" spans="1:26" ht="12.75">
      <c r="A94" s="2"/>
      <c r="B94" s="11"/>
      <c r="C94" s="13"/>
      <c r="D94" s="13"/>
      <c r="E94" s="15"/>
      <c r="I94" s="202"/>
      <c r="K94" s="34"/>
      <c r="N94" s="13"/>
      <c r="O94" s="233" t="s">
        <v>21</v>
      </c>
      <c r="P94" s="234"/>
      <c r="Q94" s="235" t="s">
        <v>34</v>
      </c>
      <c r="R94" s="236"/>
      <c r="S94" s="237"/>
      <c r="T94" s="238"/>
      <c r="U94" s="238"/>
      <c r="V94" s="239"/>
      <c r="W94" s="236" t="s">
        <v>19</v>
      </c>
      <c r="X94" s="236"/>
      <c r="Y94" s="236"/>
      <c r="Z94" s="240"/>
    </row>
    <row r="95" spans="1:26" ht="12.75">
      <c r="A95" s="2"/>
      <c r="B95" s="13"/>
      <c r="C95" s="13"/>
      <c r="D95" s="13"/>
      <c r="E95" s="16"/>
      <c r="I95" s="203"/>
      <c r="N95" s="13"/>
      <c r="O95" s="116"/>
      <c r="P95" s="117"/>
      <c r="Q95" s="116"/>
      <c r="R95" s="117"/>
      <c r="S95" s="116"/>
      <c r="T95" s="117"/>
      <c r="U95" s="118"/>
      <c r="V95" s="119"/>
      <c r="W95" s="117"/>
      <c r="X95" s="117"/>
      <c r="Y95" s="120"/>
      <c r="Z95" s="121"/>
    </row>
    <row r="96" spans="1:26" ht="12.75">
      <c r="A96" s="2"/>
      <c r="B96" s="13"/>
      <c r="C96" s="13"/>
      <c r="D96" s="13"/>
      <c r="E96" s="16"/>
      <c r="I96" s="204"/>
      <c r="K96" s="47"/>
      <c r="N96" s="13"/>
      <c r="O96" s="122"/>
      <c r="P96" s="123"/>
      <c r="Q96" s="122"/>
      <c r="R96" s="123"/>
      <c r="S96" s="122"/>
      <c r="T96" s="123"/>
      <c r="U96" s="124"/>
      <c r="V96" s="125"/>
      <c r="W96" s="123"/>
      <c r="X96" s="123"/>
      <c r="Y96" s="126"/>
      <c r="Z96" s="127"/>
    </row>
    <row r="97" spans="1:26" ht="12.75">
      <c r="A97" s="2"/>
      <c r="B97" s="13"/>
      <c r="C97" s="13"/>
      <c r="D97" s="13"/>
      <c r="E97" s="48"/>
      <c r="F97" s="15"/>
      <c r="I97" s="204"/>
      <c r="N97" s="13"/>
      <c r="O97" s="13"/>
      <c r="P97" s="13"/>
      <c r="Q97" s="13"/>
      <c r="R97" s="13"/>
      <c r="S97" s="13"/>
      <c r="T97" s="76"/>
      <c r="U97" s="77"/>
      <c r="V97" s="16"/>
      <c r="W97" s="16"/>
      <c r="X97" s="13"/>
      <c r="Y97" s="13"/>
      <c r="Z97" s="13"/>
    </row>
    <row r="98" spans="1:26" ht="12.75">
      <c r="A98" s="2"/>
      <c r="B98" s="12"/>
      <c r="C98" s="17"/>
      <c r="D98" s="17"/>
      <c r="E98" s="50"/>
      <c r="F98" s="15"/>
      <c r="I98" s="204"/>
      <c r="N98" s="80"/>
      <c r="O98" s="133" t="s">
        <v>10</v>
      </c>
      <c r="P98" s="134"/>
      <c r="Q98" s="131"/>
      <c r="R98" s="133" t="s">
        <v>11</v>
      </c>
      <c r="S98" s="131"/>
      <c r="T98" s="134"/>
      <c r="U98" s="133" t="s">
        <v>12</v>
      </c>
      <c r="V98" s="134"/>
      <c r="W98" s="135"/>
      <c r="X98" s="133" t="s">
        <v>15</v>
      </c>
      <c r="Y98" s="136"/>
      <c r="Z98" s="81"/>
    </row>
    <row r="99" spans="9:26" ht="12.75">
      <c r="I99" s="205"/>
      <c r="N99" s="80"/>
      <c r="O99" s="136"/>
      <c r="P99" s="136"/>
      <c r="Q99" s="131"/>
      <c r="R99" s="136"/>
      <c r="S99" s="131"/>
      <c r="T99" s="137"/>
      <c r="U99" s="136"/>
      <c r="V99" s="138"/>
      <c r="W99" s="135"/>
      <c r="X99" s="131"/>
      <c r="Y99" s="136"/>
      <c r="Z99" s="80"/>
    </row>
    <row r="100" spans="9:26" ht="12.75">
      <c r="I100" s="206"/>
      <c r="N100" s="80"/>
      <c r="O100" s="130" t="s">
        <v>13</v>
      </c>
      <c r="P100" s="130"/>
      <c r="Q100" s="131"/>
      <c r="R100" s="139" t="s">
        <v>13</v>
      </c>
      <c r="S100" s="131"/>
      <c r="T100" s="140"/>
      <c r="U100" s="130" t="s">
        <v>13</v>
      </c>
      <c r="V100" s="141"/>
      <c r="W100" s="139"/>
      <c r="X100" s="131"/>
      <c r="Y100" s="136"/>
      <c r="Z100" s="80"/>
    </row>
    <row r="101" spans="10:26" ht="12.75">
      <c r="J101" s="49"/>
      <c r="N101" s="80"/>
      <c r="O101" s="130" t="s">
        <v>14</v>
      </c>
      <c r="P101" s="130"/>
      <c r="Q101" s="131"/>
      <c r="R101" s="139" t="s">
        <v>14</v>
      </c>
      <c r="S101" s="131"/>
      <c r="T101" s="139"/>
      <c r="U101" s="130" t="s">
        <v>14</v>
      </c>
      <c r="V101" s="141"/>
      <c r="W101" s="130"/>
      <c r="X101" s="142" t="s">
        <v>17</v>
      </c>
      <c r="Y101" s="136"/>
      <c r="Z101" s="80"/>
    </row>
    <row r="102" spans="2:26" ht="12.75">
      <c r="B102" s="42"/>
      <c r="I102" s="15"/>
      <c r="J102" s="51"/>
      <c r="N102" s="80"/>
      <c r="O102" s="130" t="s">
        <v>47</v>
      </c>
      <c r="P102" s="130"/>
      <c r="Q102" s="131"/>
      <c r="R102" s="139" t="s">
        <v>42</v>
      </c>
      <c r="S102" s="131"/>
      <c r="T102" s="140"/>
      <c r="U102" s="130" t="s">
        <v>66</v>
      </c>
      <c r="V102" s="141"/>
      <c r="W102" s="141"/>
      <c r="X102" s="143" t="s">
        <v>51</v>
      </c>
      <c r="Y102" s="136"/>
      <c r="Z102" s="80"/>
    </row>
    <row r="103" spans="2:26" ht="12.75">
      <c r="B103" s="42"/>
      <c r="J103" s="52"/>
      <c r="N103" s="80"/>
      <c r="O103" s="130"/>
      <c r="P103" s="130"/>
      <c r="Q103" s="131"/>
      <c r="R103" s="139"/>
      <c r="S103" s="131"/>
      <c r="T103" s="140"/>
      <c r="U103" s="130"/>
      <c r="V103" s="141"/>
      <c r="W103" s="141"/>
      <c r="X103" s="130"/>
      <c r="Y103" s="136"/>
      <c r="Z103" s="80"/>
    </row>
    <row r="104" spans="2:26" ht="12.75">
      <c r="B104" s="42"/>
      <c r="I104" s="243" t="s">
        <v>27</v>
      </c>
      <c r="J104" s="53" t="str">
        <f>IF(I89=J105,"OK","ATENŢIE")</f>
        <v>OK</v>
      </c>
      <c r="N104" s="80"/>
      <c r="O104" s="130"/>
      <c r="P104" s="130"/>
      <c r="Q104" s="131"/>
      <c r="R104" s="139"/>
      <c r="S104" s="131"/>
      <c r="T104" s="140"/>
      <c r="U104" s="130"/>
      <c r="V104" s="141"/>
      <c r="W104" s="141"/>
      <c r="X104" s="130"/>
      <c r="Y104" s="136"/>
      <c r="Z104" s="80"/>
    </row>
    <row r="105" spans="2:26" ht="12.75">
      <c r="B105" s="42"/>
      <c r="I105" s="243"/>
      <c r="J105" s="168">
        <f>F89-G89-H89-J89</f>
        <v>10840</v>
      </c>
      <c r="N105" s="80"/>
      <c r="O105" s="131"/>
      <c r="P105" s="130"/>
      <c r="Q105" s="131"/>
      <c r="R105" s="139"/>
      <c r="S105" s="131"/>
      <c r="T105" s="140"/>
      <c r="U105" s="130"/>
      <c r="V105" s="141"/>
      <c r="W105" s="141"/>
      <c r="X105" s="130"/>
      <c r="Y105" s="136"/>
      <c r="Z105" s="80"/>
    </row>
    <row r="106" spans="2:26" ht="12.75">
      <c r="B106" s="42"/>
      <c r="N106" s="80"/>
      <c r="O106" s="131"/>
      <c r="P106" s="130"/>
      <c r="Q106" s="131"/>
      <c r="R106" s="139"/>
      <c r="S106" s="131"/>
      <c r="T106" s="140"/>
      <c r="U106" s="130"/>
      <c r="V106" s="141"/>
      <c r="W106" s="141"/>
      <c r="X106" s="130"/>
      <c r="Y106" s="136"/>
      <c r="Z106" s="80"/>
    </row>
    <row r="107" spans="2:26" ht="12.75">
      <c r="B107" s="11"/>
      <c r="N107" s="80"/>
      <c r="O107" s="132"/>
      <c r="P107" s="136"/>
      <c r="Q107" s="136"/>
      <c r="R107" s="136"/>
      <c r="S107" s="136"/>
      <c r="T107" s="137"/>
      <c r="U107" s="144"/>
      <c r="V107" s="138"/>
      <c r="W107" s="138"/>
      <c r="X107" s="136"/>
      <c r="Y107" s="136"/>
      <c r="Z107" s="80"/>
    </row>
    <row r="108" spans="2:26" ht="12.75">
      <c r="B108" s="14"/>
      <c r="N108" s="80"/>
      <c r="O108" s="130"/>
      <c r="P108" s="136"/>
      <c r="Q108" s="136"/>
      <c r="R108" s="136"/>
      <c r="S108" s="136"/>
      <c r="T108" s="137"/>
      <c r="U108" s="145"/>
      <c r="V108" s="135"/>
      <c r="W108" s="135"/>
      <c r="X108" s="131"/>
      <c r="Y108" s="131"/>
      <c r="Z108" s="13"/>
    </row>
    <row r="109" spans="2:26" ht="12.75">
      <c r="B109" s="20"/>
      <c r="N109" s="80"/>
      <c r="O109" s="130"/>
      <c r="P109" s="136"/>
      <c r="Q109" s="136"/>
      <c r="R109" s="136"/>
      <c r="S109" s="136"/>
      <c r="T109" s="137"/>
      <c r="U109" s="145"/>
      <c r="V109" s="135"/>
      <c r="W109" s="135"/>
      <c r="X109" s="131"/>
      <c r="Y109" s="131"/>
      <c r="Z109" s="13"/>
    </row>
    <row r="110" spans="2:20" ht="12.75">
      <c r="B110" s="20"/>
      <c r="N110" s="34"/>
      <c r="P110" s="34"/>
      <c r="Q110" s="34"/>
      <c r="R110" s="34"/>
      <c r="S110" s="34"/>
      <c r="T110" s="54"/>
    </row>
    <row r="111" spans="2:20" ht="12.75">
      <c r="B111" s="20"/>
      <c r="N111" s="44"/>
      <c r="P111" s="44"/>
      <c r="Q111" s="44"/>
      <c r="R111" s="44"/>
      <c r="S111" s="44"/>
      <c r="T111" s="57"/>
    </row>
    <row r="112" spans="2:26" ht="12.75">
      <c r="B112" s="15"/>
      <c r="N112" s="44"/>
      <c r="P112" s="44"/>
      <c r="Q112" s="44"/>
      <c r="R112" s="44"/>
      <c r="S112" s="44"/>
      <c r="T112" s="57"/>
      <c r="U112" s="229" t="s">
        <v>27</v>
      </c>
      <c r="V112" s="55" t="str">
        <f>IF(V89=V113,"OK","ATENŢIE")</f>
        <v>ATENŢIE</v>
      </c>
      <c r="W112" s="55" t="str">
        <f>IF(W89=W113,"OK","ATENŢIE")</f>
        <v>OK</v>
      </c>
      <c r="X112" s="230"/>
      <c r="Y112" s="55" t="str">
        <f>IF(Y89=Y113,"OK","ATENŢIE")</f>
        <v>OK</v>
      </c>
      <c r="Z112" s="55" t="str">
        <f>IF(Z89=Z113,"OK","ATENŢIE")</f>
        <v>OK</v>
      </c>
    </row>
    <row r="113" spans="2:26" ht="12.75">
      <c r="B113" s="15"/>
      <c r="N113" s="7"/>
      <c r="P113" s="7"/>
      <c r="Q113" s="7"/>
      <c r="R113" s="7"/>
      <c r="S113" s="7"/>
      <c r="T113" s="46"/>
      <c r="U113" s="229"/>
      <c r="V113" s="169">
        <f>F89</f>
        <v>11464.09</v>
      </c>
      <c r="W113" s="170">
        <f>F89-I89</f>
        <v>624.0900000000001</v>
      </c>
      <c r="X113" s="230"/>
      <c r="Y113" s="170">
        <f>G89+H89</f>
        <v>102.26</v>
      </c>
      <c r="Z113" s="170">
        <f>J89</f>
        <v>521.83</v>
      </c>
    </row>
    <row r="114" spans="14:25" ht="12.75">
      <c r="N114" s="7"/>
      <c r="O114" s="7"/>
      <c r="P114" s="7"/>
      <c r="Q114" s="7"/>
      <c r="R114" s="7"/>
      <c r="S114" s="7"/>
      <c r="T114" s="46"/>
      <c r="Y114" s="34"/>
    </row>
    <row r="115" spans="14:26" ht="12.75">
      <c r="N115" s="7"/>
      <c r="O115" s="7"/>
      <c r="P115" s="7"/>
      <c r="Q115" s="7"/>
      <c r="R115" s="7"/>
      <c r="S115" s="7"/>
      <c r="T115" s="46"/>
      <c r="U115" s="45"/>
      <c r="V115" s="44"/>
      <c r="W115" s="44"/>
      <c r="X115" s="44"/>
      <c r="Y115" s="44"/>
      <c r="Z115" s="56" t="str">
        <f>IF(Z89=Z116,"OK","ATENŢIE")</f>
        <v>OK</v>
      </c>
    </row>
    <row r="116" spans="21:26" ht="12.75">
      <c r="U116" s="45"/>
      <c r="V116" s="58"/>
      <c r="W116" s="58"/>
      <c r="X116" s="44"/>
      <c r="Y116" s="44"/>
      <c r="Z116" s="171">
        <f>W89-Y89</f>
        <v>521.83</v>
      </c>
    </row>
    <row r="123" spans="5:23" ht="12.75">
      <c r="E123" s="25"/>
      <c r="F123" s="25"/>
      <c r="G123" s="25"/>
      <c r="H123" s="25"/>
      <c r="I123" s="33"/>
      <c r="J123" s="25"/>
      <c r="L123" s="25"/>
      <c r="T123" s="25"/>
      <c r="U123" s="25"/>
      <c r="V123" s="25"/>
      <c r="W123" s="25"/>
    </row>
    <row r="124" spans="5:23" ht="12.75">
      <c r="E124" s="25"/>
      <c r="F124" s="25"/>
      <c r="G124" s="25"/>
      <c r="H124" s="25"/>
      <c r="I124" s="33"/>
      <c r="J124" s="25"/>
      <c r="L124" s="25"/>
      <c r="T124" s="25"/>
      <c r="U124" s="25"/>
      <c r="V124" s="25"/>
      <c r="W124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04:I105"/>
    <mergeCell ref="O8:O9"/>
    <mergeCell ref="Y8:Y9"/>
    <mergeCell ref="Z8:Z9"/>
    <mergeCell ref="C91:D91"/>
    <mergeCell ref="C92:D92"/>
    <mergeCell ref="C93:D93"/>
    <mergeCell ref="O93:P93"/>
    <mergeCell ref="Q93:R93"/>
    <mergeCell ref="S93:V93"/>
    <mergeCell ref="U112:U113"/>
    <mergeCell ref="X112:X113"/>
    <mergeCell ref="Q8:Q9"/>
    <mergeCell ref="O94:P94"/>
    <mergeCell ref="Q94:R94"/>
    <mergeCell ref="S94:V94"/>
    <mergeCell ref="W94:Z94"/>
    <mergeCell ref="W93:Z93"/>
  </mergeCells>
  <printOptions horizontalCentered="1"/>
  <pageMargins left="0.1968503937007874" right="0.1968503937007874" top="0" bottom="0.3937007874015748" header="0" footer="0"/>
  <pageSetup blackAndWhite="1" orientation="landscape" paperSize="9" r:id="rId1"/>
  <headerFooter alignWithMargins="0">
    <oddFooter>&amp;R&amp;P</oddFooter>
  </headerFooter>
  <ignoredErrors>
    <ignoredError sqref="I79 I83 I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2021-06-24T06:52:17Z</cp:lastPrinted>
  <dcterms:created xsi:type="dcterms:W3CDTF">2001-06-07T07:18:05Z</dcterms:created>
  <dcterms:modified xsi:type="dcterms:W3CDTF">2021-06-30T11:01:41Z</dcterms:modified>
  <cp:category/>
  <cp:version/>
  <cp:contentType/>
  <cp:contentStatus/>
</cp:coreProperties>
</file>